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drawings/drawing1.xml" ContentType="application/vnd.openxmlformats-officedocument.drawing+xml"/>
  <Override PartName="/xl/media/image1.jpeg" ContentType="image/jpeg"/>
  <Override PartName="/xl/media/image2.jpeg" ContentType="image/jpeg"/>
  <Override PartName="/xl/media/image3.jpeg" ContentType="image/jpeg"/>
  <Override PartName="/xl/media/image4.jpeg" ContentType="image/jpeg"/>
  <Override PartName="/xl/media/image5.jpeg" ContentType="image/jpeg"/>
  <Override PartName="/xl/drawings/drawing2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Арм_ А500" sheetId="1" r:id="rId4"/>
    <sheet name="Проф_Труба" sheetId="2" r:id="rId5"/>
    <sheet name="Уголок" sheetId="3" r:id="rId6"/>
    <sheet name="Шв_р_балки" sheetId="4" r:id="rId7"/>
    <sheet name="Лист_гк_хк_оц_пвл" sheetId="5" r:id="rId8"/>
    <sheet name="Тр_ оц" sheetId="6" r:id="rId9"/>
    <sheet name="Тр_ ст_ вгп_эсв" sheetId="7" r:id="rId10"/>
    <sheet name="полос_квад_шест_сетка" sheetId="8" r:id="rId11"/>
    <sheet name="Арм_А1_ Круги" sheetId="9" r:id="rId12"/>
    <sheet name="крепеж" sheetId="10" r:id="rId13"/>
    <sheet name="канаты" sheetId="11" r:id="rId14"/>
    <sheet name="ПНД" sheetId="12" r:id="rId15"/>
    <sheet name="Дост_" sheetId="13" r:id="rId16"/>
    <sheet name="порезка" sheetId="14" r:id="rId17"/>
  </sheets>
</workbook>
</file>

<file path=xl/sharedStrings.xml><?xml version="1.0" encoding="utf-8"?>
<sst xmlns="http://schemas.openxmlformats.org/spreadsheetml/2006/main" uniqueCount="671">
  <si>
    <t>Металлопрокат  "Арматура А500"</t>
  </si>
  <si>
    <t xml:space="preserve"> Прайс-лист   ООО "Мистраль" </t>
  </si>
  <si>
    <t xml:space="preserve">   Cклад в г.Новосибирск, ул. Тюменская,16.   Whatsapp Messenger +7-913-912-20-99,  тел.+7(383) 383-00-41</t>
  </si>
  <si>
    <t xml:space="preserve">www.Armatura-500.ru                                                                                                      armatura500a@gmail.com       </t>
  </si>
  <si>
    <t>Арматура рифлёная ЕВРАЗ   ГОСТ 5781-82</t>
  </si>
  <si>
    <t>Наименование, размер</t>
  </si>
  <si>
    <t>Вес 1шт/кг</t>
  </si>
  <si>
    <t>кол-во хлыстов в 1 тн</t>
  </si>
  <si>
    <t>цена за 1 хлыст</t>
  </si>
  <si>
    <t>цена за 1 метр</t>
  </si>
  <si>
    <t>Цена до 500кг руб/тн</t>
  </si>
  <si>
    <t>Цена 500кг-1тн р/тн</t>
  </si>
  <si>
    <t>Цена 1-3 тн руб/тн</t>
  </si>
  <si>
    <t>Цена от 3-5 тн руб/тн</t>
  </si>
  <si>
    <t>Цена от 5-10тн, руб/тн</t>
  </si>
  <si>
    <t>Сталь</t>
  </si>
  <si>
    <t>Стоимость реза</t>
  </si>
  <si>
    <t xml:space="preserve">Арматура 6 L=6,0м </t>
  </si>
  <si>
    <t>35ГС</t>
  </si>
  <si>
    <t>9 р</t>
  </si>
  <si>
    <t xml:space="preserve">Арматура 8 L=6,0м </t>
  </si>
  <si>
    <t>35 ГС/А500С</t>
  </si>
  <si>
    <t>11 р</t>
  </si>
  <si>
    <t>Арматура 10 L=12,0м</t>
  </si>
  <si>
    <t>А500С</t>
  </si>
  <si>
    <t>17 р</t>
  </si>
  <si>
    <t>Арматура 10 L=н/м(Иркутск)</t>
  </si>
  <si>
    <t>Арматура 12 L=12,0м</t>
  </si>
  <si>
    <t>20 р</t>
  </si>
  <si>
    <t>Арматура 12 L=12,0м(Иркутск)</t>
  </si>
  <si>
    <t>35 ГС</t>
  </si>
  <si>
    <t>Арматура 12 L=11,7м(Иркутск)</t>
  </si>
  <si>
    <t>Арматура 12 L=н/м(Иркутск)</t>
  </si>
  <si>
    <t>Арматура 14 L=12,0м</t>
  </si>
  <si>
    <t>30 р</t>
  </si>
  <si>
    <t>Арматура 16 L=12,0м</t>
  </si>
  <si>
    <t>36 р</t>
  </si>
  <si>
    <t xml:space="preserve">Арматура 16 L=11,7м(Шарыпово) </t>
  </si>
  <si>
    <t xml:space="preserve">Арматура 16 L=11,7м(Иркутск) </t>
  </si>
  <si>
    <t>Арматура 16 L=н/м(Иркутск)</t>
  </si>
  <si>
    <t>Арматура 16 L=12,0м(Киселевск)</t>
  </si>
  <si>
    <t>Арматура 18 L=12,0м</t>
  </si>
  <si>
    <t>38 р</t>
  </si>
  <si>
    <t>Арматура 20 L=12,0м</t>
  </si>
  <si>
    <t xml:space="preserve">45 р </t>
  </si>
  <si>
    <t xml:space="preserve">Арматура 22 L=11,7м </t>
  </si>
  <si>
    <t xml:space="preserve">Арматура 25 L=11,7м </t>
  </si>
  <si>
    <t>Арматура 22 L=12,0м</t>
  </si>
  <si>
    <t xml:space="preserve">50 р </t>
  </si>
  <si>
    <t>Арматура 25 L=12,0м</t>
  </si>
  <si>
    <t>57 р</t>
  </si>
  <si>
    <t xml:space="preserve">Арматура 28 L=11,7м </t>
  </si>
  <si>
    <t xml:space="preserve">Арматура 32 L=12,0м </t>
  </si>
  <si>
    <t>69 р</t>
  </si>
  <si>
    <t xml:space="preserve">Арматура 32 L=11,7м </t>
  </si>
  <si>
    <t xml:space="preserve">Арматура 36 L=11,7м </t>
  </si>
  <si>
    <t xml:space="preserve">Арматура 40 L=11,7м </t>
  </si>
  <si>
    <t>А500СП</t>
  </si>
  <si>
    <t>Труба стальная профильная ГОСТ 13663-86, 30245-2012</t>
  </si>
  <si>
    <t>Вес 1хл/кг</t>
  </si>
  <si>
    <t xml:space="preserve">цена за 1 трубу </t>
  </si>
  <si>
    <t>Стоимость Реза</t>
  </si>
  <si>
    <t>Цена до 500кг р/тн</t>
  </si>
  <si>
    <t>Цена от 500кг до 1тн р/тн</t>
  </si>
  <si>
    <t>Цена от 3-5 тн р/тн</t>
  </si>
  <si>
    <t>Цена от 5-10тн, р/тн</t>
  </si>
  <si>
    <t>Труба 15х15х1,2 L6,00(НМЗ)(леж)</t>
  </si>
  <si>
    <t>3 пс</t>
  </si>
  <si>
    <t>Труба 25х25х1,2 L6,0(леж)</t>
  </si>
  <si>
    <t xml:space="preserve">Труба 25х25х1,2 L6,00(НМЗ) </t>
  </si>
  <si>
    <t>Труба 15х15х1,5 L6,0</t>
  </si>
  <si>
    <t>Труба 20х10х1,5 L6,00(НМЗ)</t>
  </si>
  <si>
    <t xml:space="preserve">Труба 20х20х1,5 L6,0 </t>
  </si>
  <si>
    <t xml:space="preserve">Труба 25х25х1,5 L6,0 </t>
  </si>
  <si>
    <t>Труба 30х30х1,5 L6,0</t>
  </si>
  <si>
    <t>Труба 30х20х1,5 L6,0</t>
  </si>
  <si>
    <t xml:space="preserve">Труба 40х20х1,5 L6,0 </t>
  </si>
  <si>
    <t>Труба 40х25х1,5 L6,0</t>
  </si>
  <si>
    <t>Труба 40х40х1,5 L6,0</t>
  </si>
  <si>
    <t>Труба 50х25х1,5 L6,0</t>
  </si>
  <si>
    <t xml:space="preserve">Труба 20х20х2,0 L6,0 </t>
  </si>
  <si>
    <t>Труба 25х25х2,0 L6,0</t>
  </si>
  <si>
    <t>Труба 30х30х2,0 L5,80(ВЗТМД)</t>
  </si>
  <si>
    <t>Труба 30х30х2,0 L6,0</t>
  </si>
  <si>
    <t>Труба 40х20х2,0 L6,0</t>
  </si>
  <si>
    <t>Труба 40х25х2,0 L6,0</t>
  </si>
  <si>
    <t>Труба 40х40х2,0 L6,0</t>
  </si>
  <si>
    <t>Труба 50х50х2,0 L6,0</t>
  </si>
  <si>
    <t>Труба 50х25х2,0 L6,0</t>
  </si>
  <si>
    <t>Труба 50х50х3,0 L6,0</t>
  </si>
  <si>
    <t>Труба 50х50х3,0 L11,7(ВЗТМД)</t>
  </si>
  <si>
    <t>Труба 50х50х3,0 L6,0 (Стык)</t>
  </si>
  <si>
    <t>Труба 40х40х3,0 L6,0</t>
  </si>
  <si>
    <t>Труба 60х30х2,0 L6,0</t>
  </si>
  <si>
    <t xml:space="preserve">Труба 60х30х3,0 L6,0 </t>
  </si>
  <si>
    <t xml:space="preserve">Труба 60х40х2,0 L6,0 </t>
  </si>
  <si>
    <t>Труба 60х40х3,0 L6,0</t>
  </si>
  <si>
    <t>Труба 60х60х2,0 L6,0</t>
  </si>
  <si>
    <t>Труба 60х60х3,0 L6,0</t>
  </si>
  <si>
    <t>Труба 60х60х3,0 L12,0</t>
  </si>
  <si>
    <t>Труба 60х60х4,0 L6,0</t>
  </si>
  <si>
    <t xml:space="preserve">Труба 60х60х4,0 L12,0 </t>
  </si>
  <si>
    <t>Труба 80х40х2,0 L6,0</t>
  </si>
  <si>
    <t>Труба 80х40х3,0 L12,0</t>
  </si>
  <si>
    <t>Труба 80х40х4,0 L12,0</t>
  </si>
  <si>
    <t>Труба 80х60х2,0 L6,0</t>
  </si>
  <si>
    <t>Труба 80х60х3,0 L12,0</t>
  </si>
  <si>
    <t>Труба 80х60х3,0 L6,0</t>
  </si>
  <si>
    <t xml:space="preserve">Труба 80х80х3,0 L12,0 </t>
  </si>
  <si>
    <t>Труба 80х80х4,0 L12,0</t>
  </si>
  <si>
    <t xml:space="preserve">Труба 100х50х3,0 L12,0 </t>
  </si>
  <si>
    <t xml:space="preserve">Труба 100х50х4,0 L12,0 </t>
  </si>
  <si>
    <t xml:space="preserve">Труба 100х100х4 L12,0 </t>
  </si>
  <si>
    <t>Труба 100х100х4 L12,0(Стык)</t>
  </si>
  <si>
    <t xml:space="preserve">Труба 100х100х3 L12,0 </t>
  </si>
  <si>
    <t>Труба 100х100х3 L12,0 (Стык)</t>
  </si>
  <si>
    <t xml:space="preserve">Труба 120х80х3 L12,0 </t>
  </si>
  <si>
    <t xml:space="preserve">Труба 120х80х4 L12,0 </t>
  </si>
  <si>
    <t xml:space="preserve">Труба 120х120х4 L12,0 </t>
  </si>
  <si>
    <t xml:space="preserve">Труба 120х120х5 L12,0 </t>
  </si>
  <si>
    <t xml:space="preserve">Труба 120х120х6 L12,0 </t>
  </si>
  <si>
    <t>Труба 140х140х4 L12,0</t>
  </si>
  <si>
    <t>Труба 140х140х5 L12,0</t>
  </si>
  <si>
    <t>Труба 200х200х7 L12,0</t>
  </si>
  <si>
    <t>Труба 250х250х8 L12,0</t>
  </si>
  <si>
    <t>Труба 300х300х6 L12,0</t>
  </si>
  <si>
    <t xml:space="preserve"> Cклад в г.Новосибирск, ул. Тюменская,16. Whatsapp Messenger +7-913-912-20-99,  тел.+7(383) 383-00-41</t>
  </si>
  <si>
    <t xml:space="preserve">www.Armatura-500.ru                                                                                                   armatura500a@gmail.com       </t>
  </si>
  <si>
    <t>цена за метр</t>
  </si>
  <si>
    <t>Цена за хлыст</t>
  </si>
  <si>
    <t>вес 1 уголка, кг</t>
  </si>
  <si>
    <t>Цена 1-3 тн р/тн</t>
  </si>
  <si>
    <t>Уголок ГОСТ 535-2005, сталь 3пс</t>
  </si>
  <si>
    <t>Уголок 25х25х3 L=6,0м</t>
  </si>
  <si>
    <t xml:space="preserve">Уголок 25х25х3 L=6,0м </t>
  </si>
  <si>
    <t xml:space="preserve">Уголок 25х25х4 L=6,0м </t>
  </si>
  <si>
    <t>Уголок 32х32х4 L=6,0м</t>
  </si>
  <si>
    <t>Уголок 35х35х4 L=6,0м</t>
  </si>
  <si>
    <t>Уголок 40х40х4 L=6,0м</t>
  </si>
  <si>
    <t>Уголок 40х40х4 L=12,0м</t>
  </si>
  <si>
    <t xml:space="preserve">Уголок 45х45х4 L=12,0м </t>
  </si>
  <si>
    <t xml:space="preserve">Уголок 45х45х4 L=6,0м </t>
  </si>
  <si>
    <t xml:space="preserve">Уголок 45х45х5 L=11,7м </t>
  </si>
  <si>
    <t xml:space="preserve">Уголок 50х50х4 L=12,0м </t>
  </si>
  <si>
    <t xml:space="preserve">Уголок 50х50х5 L=12,0м </t>
  </si>
  <si>
    <t xml:space="preserve">Уголок 63х63х5 L=12,0м </t>
  </si>
  <si>
    <t xml:space="preserve">Уголок 75х75х5 L=12,0м </t>
  </si>
  <si>
    <t xml:space="preserve">Уголок 75х75х6 L=6,0м </t>
  </si>
  <si>
    <t xml:space="preserve">Уголок 75х75х6 L=12,0м </t>
  </si>
  <si>
    <t xml:space="preserve">Уголок 80х80х6 L=11,7м </t>
  </si>
  <si>
    <t xml:space="preserve">Уголок 90х90х6 L=11,7м </t>
  </si>
  <si>
    <t xml:space="preserve">Уголок 90х90х7 L=11,7м </t>
  </si>
  <si>
    <t xml:space="preserve">Уголок 90х90х7 L=6,0м </t>
  </si>
  <si>
    <t xml:space="preserve">Уголок 90х90х7 L=12,0м </t>
  </si>
  <si>
    <t xml:space="preserve">Уголок 100х100х7 L=11,7м </t>
  </si>
  <si>
    <t xml:space="preserve">Уголок 100х100х7 L=12,0м </t>
  </si>
  <si>
    <t xml:space="preserve">Уголок 100х100х7 L=6,0м </t>
  </si>
  <si>
    <t xml:space="preserve">Уголок 100х100х8 L=11,7м </t>
  </si>
  <si>
    <t xml:space="preserve">Уголок 100х100х8 L=12,0м </t>
  </si>
  <si>
    <t>Уголок 100х100х8 L=11,7м (леж)</t>
  </si>
  <si>
    <t xml:space="preserve">Уголок 100х100х8 L=6,0м </t>
  </si>
  <si>
    <t xml:space="preserve">Уголок 125х125х8 L=12,0м </t>
  </si>
  <si>
    <t xml:space="preserve">Уголок 125х125х8 L=11,7м </t>
  </si>
  <si>
    <t>Цена за метр</t>
  </si>
  <si>
    <t>Вес 1 хлыста</t>
  </si>
  <si>
    <t>Цена от 500кг до 1тн руб/тн</t>
  </si>
  <si>
    <t>Швеллер ГОСТ 8240-89,97, Балка ГОСТ 8239-89</t>
  </si>
  <si>
    <t>Балка 10 L=12,0м</t>
  </si>
  <si>
    <t>3 пс5</t>
  </si>
  <si>
    <t>Балка 12 L=12,0м</t>
  </si>
  <si>
    <t>Балка 20 L=12,0м</t>
  </si>
  <si>
    <t>Балка 20 L=н/м</t>
  </si>
  <si>
    <t xml:space="preserve">Швеллер 6,5П L=6,0м </t>
  </si>
  <si>
    <t xml:space="preserve">Швеллер 6,5У L=11,7м </t>
  </si>
  <si>
    <t xml:space="preserve">Швеллер 5У L=6,0м </t>
  </si>
  <si>
    <t xml:space="preserve">Швеллер 6,5У/П L=12,0м </t>
  </si>
  <si>
    <t>71</t>
  </si>
  <si>
    <t xml:space="preserve">Швеллер 8У/П L=12,0м </t>
  </si>
  <si>
    <t xml:space="preserve">Швеллер 8У/П L=11,7м </t>
  </si>
  <si>
    <t xml:space="preserve">Швеллер 8П L=6,0м </t>
  </si>
  <si>
    <t xml:space="preserve">Швеллер 10У/П L12,0м </t>
  </si>
  <si>
    <t>77</t>
  </si>
  <si>
    <t xml:space="preserve">Швеллер 10П L=6,0м </t>
  </si>
  <si>
    <t>-</t>
  </si>
  <si>
    <t xml:space="preserve">Швеллер 12У/П L=12,0м </t>
  </si>
  <si>
    <t xml:space="preserve">Швеллер 12У L=9,0м </t>
  </si>
  <si>
    <t xml:space="preserve">Швеллер 12П L=6,0м </t>
  </si>
  <si>
    <t>89</t>
  </si>
  <si>
    <t xml:space="preserve">Швеллер 14У/П L=11,7м </t>
  </si>
  <si>
    <t xml:space="preserve">Швеллер 14П/У L=12,0м </t>
  </si>
  <si>
    <t>98</t>
  </si>
  <si>
    <t xml:space="preserve">Швеллер 16У/П L=11,7м </t>
  </si>
  <si>
    <t xml:space="preserve">Швеллер 16У L=12,0м </t>
  </si>
  <si>
    <t xml:space="preserve">Швеллер 16У L=6,0м </t>
  </si>
  <si>
    <t xml:space="preserve">Швеллер 16П/У L=12,0м </t>
  </si>
  <si>
    <t>122</t>
  </si>
  <si>
    <t xml:space="preserve">Швеллер 16П L=6,0м </t>
  </si>
  <si>
    <t xml:space="preserve">Швеллер 18У L=11,7м </t>
  </si>
  <si>
    <t xml:space="preserve">Швеллер 18У/П L=12,0м </t>
  </si>
  <si>
    <t>135</t>
  </si>
  <si>
    <t xml:space="preserve">Швеллер 20У/П L=12,0м </t>
  </si>
  <si>
    <t>168</t>
  </si>
  <si>
    <t xml:space="preserve">Швеллер 20П L=9,0м </t>
  </si>
  <si>
    <t xml:space="preserve">Швеллер 22П//У L=12,0м </t>
  </si>
  <si>
    <t>186</t>
  </si>
  <si>
    <t xml:space="preserve">Швеллер 22П L=9,0м </t>
  </si>
  <si>
    <t xml:space="preserve">Швеллер 24У/П L=12,0м </t>
  </si>
  <si>
    <t>204</t>
  </si>
  <si>
    <t xml:space="preserve">Швеллер 27У/П L=12,0м </t>
  </si>
  <si>
    <t>230</t>
  </si>
  <si>
    <t xml:space="preserve">Швеллер 27У L=9,0м </t>
  </si>
  <si>
    <t xml:space="preserve">Швеллер 30У L=12,0м </t>
  </si>
  <si>
    <t>254</t>
  </si>
  <si>
    <t xml:space="preserve">Швеллер 30У L=9,0м </t>
  </si>
  <si>
    <t xml:space="preserve">   цена за лист</t>
  </si>
  <si>
    <t>Вес 1шт, кг</t>
  </si>
  <si>
    <t>Вес 1м2/кг</t>
  </si>
  <si>
    <t>Лист х/к ГОСТ 19904-90</t>
  </si>
  <si>
    <t xml:space="preserve">Лист х/к 0,5х1250х2500 </t>
  </si>
  <si>
    <t>08 пс</t>
  </si>
  <si>
    <t xml:space="preserve">Лист х/к 0,8х1250х2500(леж) </t>
  </si>
  <si>
    <t xml:space="preserve">Лист х/к 0,7х1250х2500 </t>
  </si>
  <si>
    <t xml:space="preserve">Лист х/к 0,8х1250х2500 </t>
  </si>
  <si>
    <t xml:space="preserve">Лист х/к 1,0х1250х2500 </t>
  </si>
  <si>
    <t>Лист х/к 1,2х1250х2500</t>
  </si>
  <si>
    <t xml:space="preserve">Лист х/к 1,4х1250х2500 </t>
  </si>
  <si>
    <t xml:space="preserve">Лист х/к 1,5х1250х2500 </t>
  </si>
  <si>
    <t>Лист х/к 2,0х1250х2500</t>
  </si>
  <si>
    <t>Лист х/к 2,5х1250х2500</t>
  </si>
  <si>
    <t>Лист х/к 3,0х1250х2500</t>
  </si>
  <si>
    <t>Лист г/к ГОСТ 16523-97, 14637-89, 19903-74</t>
  </si>
  <si>
    <t>Лист г/к 2,0х1000х2000</t>
  </si>
  <si>
    <t>Лист г/к 2,0х1250х2500</t>
  </si>
  <si>
    <t xml:space="preserve">Лист г/к 2,5х1250х2500 </t>
  </si>
  <si>
    <t>Лист г/к 3,0х1250х2500</t>
  </si>
  <si>
    <t xml:space="preserve">Лист г/к 3,0х1500х6000 </t>
  </si>
  <si>
    <t>Лист г/к 3,0х1250х2500(рифл чеч)</t>
  </si>
  <si>
    <t>Лист г/к 4,0х1250х2500</t>
  </si>
  <si>
    <t>Лист г/к 4,0х1250х2500(рифл чеч)</t>
  </si>
  <si>
    <t xml:space="preserve">Лист г/к 4,0х1500х6000 </t>
  </si>
  <si>
    <t xml:space="preserve">Лист г/к 4,0х720х2000 </t>
  </si>
  <si>
    <t xml:space="preserve">Лист г/к 4,0х720х2000(рифл ромб) </t>
  </si>
  <si>
    <t xml:space="preserve">Лист г/к 4,0х1080х4000(рифл ромб) </t>
  </si>
  <si>
    <t xml:space="preserve">Лист г/к 4,0х1250х6000(рифл ромб)  </t>
  </si>
  <si>
    <t xml:space="preserve">Лист г/к 4,0х1500х6000(рифл чеч)  </t>
  </si>
  <si>
    <t xml:space="preserve">Лист г/к 5,0х720х2000 </t>
  </si>
  <si>
    <t>Лист г/к 5,0х1500х6000(рифл.чеч)</t>
  </si>
  <si>
    <t xml:space="preserve">Лист г/к 5,0х720х2000(рифл.ромб) </t>
  </si>
  <si>
    <t xml:space="preserve">Лист г/к 5,0х1500х6000 </t>
  </si>
  <si>
    <t xml:space="preserve">Лист г/к 6,0х1500х6000 </t>
  </si>
  <si>
    <t>09Г2С</t>
  </si>
  <si>
    <t xml:space="preserve">Лист г/к 8,0х1500х6000 </t>
  </si>
  <si>
    <t xml:space="preserve">Лист г/к 10,0х1500х6000 </t>
  </si>
  <si>
    <t xml:space="preserve">Лист г/к 12,0х1500х6000 </t>
  </si>
  <si>
    <t xml:space="preserve">Лист г/к 14,0х1500х6000 </t>
  </si>
  <si>
    <t xml:space="preserve">Лист г/к 16,0х1500х6000 </t>
  </si>
  <si>
    <t xml:space="preserve">Лист г/к 18,0х1500х6000 </t>
  </si>
  <si>
    <t xml:space="preserve">Лист г/к 20,0х1500х6000 </t>
  </si>
  <si>
    <t xml:space="preserve">Лист г/к 24,0х1500х6000 </t>
  </si>
  <si>
    <t xml:space="preserve">Лист г/к 30,0х1500х6000 </t>
  </si>
  <si>
    <t xml:space="preserve">Лист г/к 50,0 </t>
  </si>
  <si>
    <t xml:space="preserve">Лист г/к 60,0 </t>
  </si>
  <si>
    <t xml:space="preserve">Лист г/к 70,0 </t>
  </si>
  <si>
    <t xml:space="preserve">Лист г/к 80,0 </t>
  </si>
  <si>
    <t xml:space="preserve">Лист г/к 40,0х1500х6000 </t>
  </si>
  <si>
    <t xml:space="preserve">Лист г/к 45,0х1500х6000 </t>
  </si>
  <si>
    <t>Лист оцинкованный ГОСТ 14918-80</t>
  </si>
  <si>
    <t>Лист оц.0,50х1250х2500</t>
  </si>
  <si>
    <t>08КП</t>
  </si>
  <si>
    <t xml:space="preserve">Лист оц.0,55х1250х2500 </t>
  </si>
  <si>
    <t xml:space="preserve">Лист оц.0,65х1250х2500 </t>
  </si>
  <si>
    <t>Лист оц.0,70х1250х2500</t>
  </si>
  <si>
    <t>Лист оц.0,80х1250х2500</t>
  </si>
  <si>
    <t>Лист оц.1,00х1250х2500</t>
  </si>
  <si>
    <t>08ПС</t>
  </si>
  <si>
    <t xml:space="preserve">Лист оц.1,20х1250х2500 </t>
  </si>
  <si>
    <t xml:space="preserve">Лист оц.1,50х1250х2500 </t>
  </si>
  <si>
    <t xml:space="preserve">Лист оц.1,80х1250х2500 </t>
  </si>
  <si>
    <t xml:space="preserve">Лист оц.2,00х1250х2500 </t>
  </si>
  <si>
    <t xml:space="preserve">Лист оц.3,00х1250х2500 </t>
  </si>
  <si>
    <t>Лист просечно-вытяжной ТУ 36.26. 11-5-89</t>
  </si>
  <si>
    <t>Лист ПВ 408х1000х2500</t>
  </si>
  <si>
    <t>3пс</t>
  </si>
  <si>
    <t>Лист ПВ 408х1500х2500</t>
  </si>
  <si>
    <t>Лист ПВ 408х1200х2500</t>
  </si>
  <si>
    <t>Лист ПВ 508х1000х2500</t>
  </si>
  <si>
    <t>Лист ПВ 506х1000х1400</t>
  </si>
  <si>
    <t>Лист ПВ 508х1000х2600</t>
  </si>
  <si>
    <t>Лист ПВ 508х1000х1100</t>
  </si>
  <si>
    <t>Лист ПВ 508х1200х2500</t>
  </si>
  <si>
    <t>цена за хлыст</t>
  </si>
  <si>
    <t>Трубы ст.оцинкованные ГОСТ 3262-75,10704-91</t>
  </si>
  <si>
    <t>Труба оц.d 15х2,8 L=6,0</t>
  </si>
  <si>
    <t>2пс</t>
  </si>
  <si>
    <t>Труба оц.d 15х2,8 L=7,8</t>
  </si>
  <si>
    <t>2пс/10</t>
  </si>
  <si>
    <t>Труба оц.d 20х2,8 L=6,0</t>
  </si>
  <si>
    <t>Труба оц.d 20х2,8 L=7,8</t>
  </si>
  <si>
    <t>3сп/10</t>
  </si>
  <si>
    <t>Труба оц.d 25х2,8 L=6,0</t>
  </si>
  <si>
    <t xml:space="preserve">Труба оц.d 25х3,2 L=7,8 </t>
  </si>
  <si>
    <t>Труба оц.d 32х3,2 L=5,9 (СТЗ)</t>
  </si>
  <si>
    <t>Труба оц.d 25х3,2 L=6,0</t>
  </si>
  <si>
    <t>Труба оц.d 32х2,8 L=6,0</t>
  </si>
  <si>
    <t>Труба оц.d 32х3,2 L=6,0</t>
  </si>
  <si>
    <t xml:space="preserve">Труба оц.d 32х3,2 L=7,8 </t>
  </si>
  <si>
    <t>Труба оц.d 40х3,5 L=6,0</t>
  </si>
  <si>
    <t>Труба оц.d 40х3,5 L=7,8</t>
  </si>
  <si>
    <t>Труба оц.d 50х3,5 L=6,0</t>
  </si>
  <si>
    <t xml:space="preserve">Труба оц.d 57х3,5 L=6,0 </t>
  </si>
  <si>
    <t>Труба оц.d 57х3,5 L=7,8</t>
  </si>
  <si>
    <t xml:space="preserve">Труба оц.d 57х3,5 L=12,0 </t>
  </si>
  <si>
    <t>Труба оц.d 76х3,5 L=6,0</t>
  </si>
  <si>
    <t>Труба оц.d 76х3,5 L=7,8</t>
  </si>
  <si>
    <t xml:space="preserve">Труба оц.d 76х3,5 L=12,0 </t>
  </si>
  <si>
    <t>Труба оц.d 89х3,5 L=6,0</t>
  </si>
  <si>
    <t>Труба оц.d 89х3,5 L=7,8</t>
  </si>
  <si>
    <t>Труба оц.d 89х3,5 L=12,0</t>
  </si>
  <si>
    <t>Труба оц.d 108х3,5 L=6,0</t>
  </si>
  <si>
    <t>Труба оц.d 108х3,5 L=12,0</t>
  </si>
  <si>
    <t>Труба оц.d 108х4,0 L=7,8(СТЗ)</t>
  </si>
  <si>
    <t>Труба оц.d 108х4,0 L=12,0(НМЗ)</t>
  </si>
  <si>
    <t>Труба оц.d 108х4,0 L=6,0</t>
  </si>
  <si>
    <t>Труба оц.d 108х3,5 L=7,8</t>
  </si>
  <si>
    <t>Труба оц.d 114х4,0 L=6,0</t>
  </si>
  <si>
    <t xml:space="preserve">Труба оц.d 114х4,5 L=6,0 </t>
  </si>
  <si>
    <t xml:space="preserve">Труба оц.d 133х4,0 L=6,0 </t>
  </si>
  <si>
    <t xml:space="preserve">Труба оц.d 133х4,5 L=6,0 </t>
  </si>
  <si>
    <t>Труба оц.d 133х4,0 L=6,0 (СТЗ)</t>
  </si>
  <si>
    <t xml:space="preserve">Труба оц.d 133х4,5 L=11,7 </t>
  </si>
  <si>
    <t>Труба оц.d 159х4,0 L=6,0</t>
  </si>
  <si>
    <t xml:space="preserve">Труба оц.d 159х4,5 L=6,0 </t>
  </si>
  <si>
    <t>Труба оц.d 159х4,5 L=11,7 (НМЗ)</t>
  </si>
  <si>
    <t>Нар.диам ВГП</t>
  </si>
  <si>
    <t>Вес 1 хлыста, кг</t>
  </si>
  <si>
    <t>Цена за 1 метр</t>
  </si>
  <si>
    <t>Цена до 500 кг руб/тн</t>
  </si>
  <si>
    <t>Цена от 500 кг до 1тн р/тн</t>
  </si>
  <si>
    <t xml:space="preserve">Труба ст.электросварная водогазопроводная ГОСТ 3262-75, 10704-91 </t>
  </si>
  <si>
    <t xml:space="preserve">Труба d 15х2,8 L=6,0 </t>
  </si>
  <si>
    <t xml:space="preserve">Труба d 20х2,5 L=6,0 </t>
  </si>
  <si>
    <t xml:space="preserve">Труба d 20х2,8 L=6,0 </t>
  </si>
  <si>
    <t xml:space="preserve">Труба d 25х2,8 L=6,0 </t>
  </si>
  <si>
    <t xml:space="preserve">Труба d 25х3,2 L=6,0 </t>
  </si>
  <si>
    <t xml:space="preserve">Труба d 32х2,8 L=6,0 </t>
  </si>
  <si>
    <t xml:space="preserve">Труба d 32х3,2 L=6,0 </t>
  </si>
  <si>
    <t xml:space="preserve">Труба d 40х3,0 L=6,0 </t>
  </si>
  <si>
    <t xml:space="preserve">Труба d 40х3,5 L=6,0 </t>
  </si>
  <si>
    <t>Труба d 40х3,5 L=9,0 (леж)</t>
  </si>
  <si>
    <t>10 пс</t>
  </si>
  <si>
    <t>Труба d 50х3,5 L=6,0</t>
  </si>
  <si>
    <t xml:space="preserve">Труба d 50х3,5 L=10,5 </t>
  </si>
  <si>
    <t>Труба d 57х3,5 L=11,70</t>
  </si>
  <si>
    <t>Труба d 57х3,0 L=12,00</t>
  </si>
  <si>
    <t>Труба d 50х3,0 L=6,0</t>
  </si>
  <si>
    <t>Труба d 57х3,5 L=12,00</t>
  </si>
  <si>
    <t>Труба d 76х3,5 L=12,00</t>
  </si>
  <si>
    <t>Труба d 89х3,5 L=12,00</t>
  </si>
  <si>
    <t>Труба d 108х3,5 L=12,00</t>
  </si>
  <si>
    <t>Труба d 108х3,5 L=6,00</t>
  </si>
  <si>
    <t>Труба d 108х4,0 L=12,00</t>
  </si>
  <si>
    <t>Труба d 102х3,5 L=12,00</t>
  </si>
  <si>
    <t>Труба d 114х4,0 L=11,70</t>
  </si>
  <si>
    <t>Труба d 114х4,0 L=12,00</t>
  </si>
  <si>
    <t>Труба d 127х4,5 L=11,70 (НМЗ)</t>
  </si>
  <si>
    <t>Труба d 127х4,5 L=6,0 (НМЗ)</t>
  </si>
  <si>
    <t>Труба d 127х4,0 L=11,70 (НМЗ)</t>
  </si>
  <si>
    <t>Труба d 127х4,0 L=12,00</t>
  </si>
  <si>
    <t>Труба d 127х4,5 L=12,00</t>
  </si>
  <si>
    <t>Труба d 133х4,0 L=11,70</t>
  </si>
  <si>
    <t>Труба d 127х4,0 L=6,00</t>
  </si>
  <si>
    <t>Труба d 133х4,0 L=12,00</t>
  </si>
  <si>
    <t>Труба d 133х4,5 L=11,70</t>
  </si>
  <si>
    <t>Труба d 133х4,5 L=11,40(ЭнгТЗ)</t>
  </si>
  <si>
    <t>Труба d 133х4,5 L=12,00</t>
  </si>
  <si>
    <t>Труба d 159х4,0 L=12,00</t>
  </si>
  <si>
    <t>Труба d 159х4,5 L=6,0</t>
  </si>
  <si>
    <t>Труба d 159х4,0 L=6,00</t>
  </si>
  <si>
    <t xml:space="preserve">Труба d 159х4,5 L=12,00 </t>
  </si>
  <si>
    <t xml:space="preserve">Труба d 219х6,0 L=11,60 </t>
  </si>
  <si>
    <t xml:space="preserve">Труба d 219х5,0 L=6,00 </t>
  </si>
  <si>
    <t xml:space="preserve">Труба d 219х5,0 L=12,00 </t>
  </si>
  <si>
    <t>Труба d 219х6,0 L=11,6</t>
  </si>
  <si>
    <t xml:space="preserve">Труба d 219х6,0 L=12,00 </t>
  </si>
  <si>
    <t xml:space="preserve">Труба d 219х6,0 L=6,00 </t>
  </si>
  <si>
    <t>Труба d 325х6,0 L=12,00</t>
  </si>
  <si>
    <t xml:space="preserve">Труба d 273х8,0 L=11,80 </t>
  </si>
  <si>
    <t>Труба d 426х8,0 L=12,00</t>
  </si>
  <si>
    <t xml:space="preserve">Труба d 530х8,0 L=10,10 </t>
  </si>
  <si>
    <t>Полоса ТУ 14-138-1047-2013, ГОСТ 103-76, квадраты ГОСТ 2591-88</t>
  </si>
  <si>
    <t>Полоса 3х30 L2,0</t>
  </si>
  <si>
    <t xml:space="preserve">Полоса 3х30 L6,0 </t>
  </si>
  <si>
    <t>Полоса 3х30 L6,0 (рубл)</t>
  </si>
  <si>
    <t>Полоса 4х25 L2,0</t>
  </si>
  <si>
    <t>Полоса 4х25 L6,0</t>
  </si>
  <si>
    <t>Полоса 4х40 Lн/д</t>
  </si>
  <si>
    <t>Полоса 4х40 L6,0</t>
  </si>
  <si>
    <t>Полоса 4х40 L4,0</t>
  </si>
  <si>
    <t>Полоса 4х40 L5,0</t>
  </si>
  <si>
    <t xml:space="preserve">Полоса 3х40 L6,0 </t>
  </si>
  <si>
    <t>Полоса 4х50 L6,0</t>
  </si>
  <si>
    <t>Полоса 5х40 L5,8</t>
  </si>
  <si>
    <t>Полоса 5х40 L6,0</t>
  </si>
  <si>
    <t>Полоса 5х50 L6,0</t>
  </si>
  <si>
    <t>Квадрат 08х08 L6,0</t>
  </si>
  <si>
    <t>Квадрат 8х8 L6,0</t>
  </si>
  <si>
    <t>Квадрат 10х10 L6,0</t>
  </si>
  <si>
    <t>Квадрат 10х10 L4,0</t>
  </si>
  <si>
    <t>Квадрат 12х12 L4,0</t>
  </si>
  <si>
    <t>Квадрат 12х12 L5,0</t>
  </si>
  <si>
    <t>Квадрат 12х12 L6,0</t>
  </si>
  <si>
    <t>Квадрат 14х14 L4,0</t>
  </si>
  <si>
    <t>Квадрат 14х14 L5,0</t>
  </si>
  <si>
    <t>Квадрат 14х14 L6,0</t>
  </si>
  <si>
    <t>Квадрат 16х16 L4,0</t>
  </si>
  <si>
    <t>Квадрат 16х16 L6,0</t>
  </si>
  <si>
    <t>Шестигранники ГОСТ 2879-88</t>
  </si>
  <si>
    <t>Вес 1 п/м</t>
  </si>
  <si>
    <t>цена за п/м</t>
  </si>
  <si>
    <t>Шестигранник 12 L=н/м</t>
  </si>
  <si>
    <t>Шестигранник 14 L=н/м</t>
  </si>
  <si>
    <t>Шестигранник 17 L=н/м</t>
  </si>
  <si>
    <t>Шестигранник 19 L=н/м</t>
  </si>
  <si>
    <t>Шестигранник 22 L=н/м</t>
  </si>
  <si>
    <t>Шестигранник 24 L=н/м,6,0м</t>
  </si>
  <si>
    <t>Шестигранник 27 L=н/м,6,0м</t>
  </si>
  <si>
    <t>Шестигранник 30 L=н/м,6,0м</t>
  </si>
  <si>
    <t>Шестигранник 32 L=н/м,6,0м</t>
  </si>
  <si>
    <t>Шестигранник 36 L=н/м,6,0м</t>
  </si>
  <si>
    <t>Шестигранник 41 L=н/м,6,0м</t>
  </si>
  <si>
    <t>Шестигранник 46 L=н/м</t>
  </si>
  <si>
    <t xml:space="preserve">Сетка </t>
  </si>
  <si>
    <t>Диам проволоки.</t>
  </si>
  <si>
    <t>цена за кв/м</t>
  </si>
  <si>
    <t>Цена до 100шт,до 100шт за 1шт</t>
  </si>
  <si>
    <t>Цена  100шт - 500шт/ за 1шт</t>
  </si>
  <si>
    <t>Цена  500 - 2000шт/ за 1шт</t>
  </si>
  <si>
    <t>Цена от 2000шт/ за 1шт</t>
  </si>
  <si>
    <t>Сетка "Рабица" 50х50Н=1,5/15м2</t>
  </si>
  <si>
    <t>Сетка кл.50х210х1500 (50шт)</t>
  </si>
  <si>
    <t>Вр1-4</t>
  </si>
  <si>
    <t>Сетка кл.50х380х1500 (100шт)</t>
  </si>
  <si>
    <t>Сетка кл.50х380х2000 (100шт)</t>
  </si>
  <si>
    <t>Сетка кл.50х510х1500  (100шт)</t>
  </si>
  <si>
    <t>Сетка кл.50х510х2000  (100шт)</t>
  </si>
  <si>
    <t>Сетка кл.50х380х1500  (100шт)</t>
  </si>
  <si>
    <t>Вр1-3</t>
  </si>
  <si>
    <t>Сетка кл.50х380х2000  (100шт)</t>
  </si>
  <si>
    <t>Сетка дор.100х2000х3000 (100шт)</t>
  </si>
  <si>
    <t xml:space="preserve">Сетка дор.100х2000х3000 </t>
  </si>
  <si>
    <t>Вр1-5</t>
  </si>
  <si>
    <t xml:space="preserve">Сетка дор.150х2000х3000  (100шт) </t>
  </si>
  <si>
    <t xml:space="preserve">Сетка дор.150х1000х3000  (100шт) </t>
  </si>
  <si>
    <t xml:space="preserve">Сетка дор.150х2000х3000 </t>
  </si>
  <si>
    <t xml:space="preserve">Сетка дор.150х1000х2000  (100шт) </t>
  </si>
  <si>
    <t>Сетка дор.200х2000х3000  (100шт)</t>
  </si>
  <si>
    <t xml:space="preserve"> Прайс-лист   ООО "Мистраль"</t>
  </si>
  <si>
    <t xml:space="preserve">   склад в г.Новосибирск, ул. Тюменская,16.             whatsapp +7-913-912-20-99,  тел.+7(383) 383-00-41</t>
  </si>
  <si>
    <t xml:space="preserve"> armatura500a@gmail.com       </t>
  </si>
  <si>
    <t>Вес 1шт/кг,1п/м</t>
  </si>
  <si>
    <t>Арматура класс А1 ГОСТ 5781-82, Круг ГОСТ 2590-88</t>
  </si>
  <si>
    <t>Проволока т/о 1,2 (бухт)</t>
  </si>
  <si>
    <t xml:space="preserve">Арматура А1 6 L=6,0м </t>
  </si>
  <si>
    <t>Арматура А1 8 L=6,0м</t>
  </si>
  <si>
    <t xml:space="preserve">Катанка 10 L=4,0м </t>
  </si>
  <si>
    <t xml:space="preserve">Катанка 10 L=5,0м </t>
  </si>
  <si>
    <t>Арматура А1 10 L=6,0м</t>
  </si>
  <si>
    <t xml:space="preserve">Арматура А-1 12 L=12.0м </t>
  </si>
  <si>
    <t>Арматура А-1 14 L=12,0м</t>
  </si>
  <si>
    <t xml:space="preserve">Круг 12 L=6,0м </t>
  </si>
  <si>
    <t>Круг 12 L=н/д (5,86+5.49)</t>
  </si>
  <si>
    <t>0,94п/м</t>
  </si>
  <si>
    <t>Круг 14 L=4,2м</t>
  </si>
  <si>
    <t xml:space="preserve">Круг 14 L=6,0м </t>
  </si>
  <si>
    <t xml:space="preserve">Круг 16 L=5,7м </t>
  </si>
  <si>
    <t xml:space="preserve">Арматура А-1 16 L=11,7м </t>
  </si>
  <si>
    <t xml:space="preserve">Круг 16 L=н/м  </t>
  </si>
  <si>
    <t>1,63п/м</t>
  </si>
  <si>
    <t xml:space="preserve">Арматура А-1 18 L=н/д (5,85) </t>
  </si>
  <si>
    <t>2,0п/м</t>
  </si>
  <si>
    <t xml:space="preserve">Круг 18 L=3,0м  </t>
  </si>
  <si>
    <t xml:space="preserve">Круг 16 L=6,0м </t>
  </si>
  <si>
    <t>Круг 18 L=н/д (4,7-5,7)</t>
  </si>
  <si>
    <t xml:space="preserve">Арматура А-1 18 L=11,7м </t>
  </si>
  <si>
    <t xml:space="preserve">Арматура А-1 20 L=11,7м </t>
  </si>
  <si>
    <t xml:space="preserve">Круг 18 L=6,0м  </t>
  </si>
  <si>
    <t xml:space="preserve">Круг 20 L=6,0м </t>
  </si>
  <si>
    <t xml:space="preserve">Круг 22 L=6,0м </t>
  </si>
  <si>
    <t xml:space="preserve">Круг 25 L=6,0м </t>
  </si>
  <si>
    <t xml:space="preserve">Круг 28 L=6,0м </t>
  </si>
  <si>
    <t xml:space="preserve">Круг 30 L=5,0м </t>
  </si>
  <si>
    <t xml:space="preserve">Круг 30 L=6,0м </t>
  </si>
  <si>
    <t>Круг 32 L=6,0м</t>
  </si>
  <si>
    <t xml:space="preserve">Круг 40 L=6,0м </t>
  </si>
  <si>
    <t xml:space="preserve">Круг 50 L=6,0м </t>
  </si>
  <si>
    <t xml:space="preserve">Круг 60 L=6,0м </t>
  </si>
  <si>
    <t>20, 3пс</t>
  </si>
  <si>
    <t xml:space="preserve">Круг 70 L=6,0м, (н/м) </t>
  </si>
  <si>
    <t>Круг 80 L=6,0м, (н/м)</t>
  </si>
  <si>
    <t>Круг 90 L=6,0м, (н/м)</t>
  </si>
  <si>
    <t>Круг 30 L=н/м (3,7м)</t>
  </si>
  <si>
    <t>5,7п/м</t>
  </si>
  <si>
    <t>Круг 100 L=6,0м(н/м)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</si>
  <si>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г. Новосибирск, ул. Тюменская, 16                                                                                                                                                                        + 7 (913) 912-20-99, +7 (383) 383-00-41,  WhatsApp +7 913 912 2099</t>
  </si>
  <si>
    <t>Возможна окраска любого крепежа в любой цвет (кровельные, прессшайба, саморезы для сэндвич-панелей, заклепки и пр.)</t>
  </si>
  <si>
    <t>Саморез кровельный оцинкованый</t>
  </si>
  <si>
    <r>
      <rPr>
        <b val="1"/>
        <sz val="8"/>
        <color indexed="19"/>
        <rFont val="Verdana"/>
      </rPr>
      <t>Размер</t>
    </r>
  </si>
  <si>
    <t>Промтара</t>
  </si>
  <si>
    <r>
      <rPr>
        <b val="1"/>
        <sz val="7"/>
        <color indexed="19"/>
        <rFont val="Verdana"/>
      </rPr>
      <t>Цена 1 шт., руб.</t>
    </r>
  </si>
  <si>
    <r>
      <rPr>
        <b val="1"/>
        <sz val="6"/>
        <color indexed="19"/>
        <rFont val="Verdana"/>
      </rPr>
      <t>Пром. упаковка</t>
    </r>
  </si>
  <si>
    <r>
      <rPr>
        <b val="1"/>
        <sz val="6"/>
        <color indexed="19"/>
        <rFont val="Verdana"/>
      </rPr>
      <t>Фасованные</t>
    </r>
  </si>
  <si>
    <t>4,8 х 29</t>
  </si>
  <si>
    <t>4,8 х 35</t>
  </si>
  <si>
    <t>4,8 х 50</t>
  </si>
  <si>
    <t>4,8 х 70</t>
  </si>
  <si>
    <t>4,8 х 80</t>
  </si>
  <si>
    <t>5,5 х 19</t>
  </si>
  <si>
    <t>5,5 х 25</t>
  </si>
  <si>
    <t>5,5 х 32</t>
  </si>
  <si>
    <t>5,5 х 38</t>
  </si>
  <si>
    <t>5,5 х 51</t>
  </si>
  <si>
    <t>5,5 х 76</t>
  </si>
  <si>
    <t>Саморез кровельный RAL</t>
  </si>
  <si>
    <t>Фасовка, шт.</t>
  </si>
  <si>
    <t>4000/250</t>
  </si>
  <si>
    <t>2000/150</t>
  </si>
  <si>
    <t>1000/100</t>
  </si>
  <si>
    <t>4000/400</t>
  </si>
  <si>
    <t>3000/250</t>
  </si>
  <si>
    <t>2500\200</t>
  </si>
  <si>
    <t>Саморез оцинкованный с прессшайбой острый</t>
  </si>
  <si>
    <r>
      <rPr>
        <b val="1"/>
        <sz val="8"/>
        <color indexed="19"/>
        <rFont val="Verdana"/>
      </rPr>
      <t>Фасовка, шт.</t>
    </r>
  </si>
  <si>
    <t>Цена 1 000 шт., руб.</t>
  </si>
  <si>
    <t xml:space="preserve">4,2 х 13 </t>
  </si>
  <si>
    <t xml:space="preserve">4,2 х 16 </t>
  </si>
  <si>
    <t xml:space="preserve">4,2 х 19 </t>
  </si>
  <si>
    <t xml:space="preserve">4,2 х 25 </t>
  </si>
  <si>
    <t xml:space="preserve">4,2 х 32 </t>
  </si>
  <si>
    <t xml:space="preserve">4,2 х 41 </t>
  </si>
  <si>
    <t xml:space="preserve">4,2 х 51 </t>
  </si>
  <si>
    <t>4,2 х 75</t>
  </si>
  <si>
    <t>Саморез с прессшайбой острый RAL</t>
  </si>
  <si>
    <t>Саморез оцинкованный с прессшайбой сверло</t>
  </si>
  <si>
    <t>Саморез с прессшайбой сверло RAL</t>
  </si>
  <si>
    <t>действует 21 марта 2024</t>
  </si>
  <si>
    <r>
      <rPr>
        <b val="1"/>
        <sz val="10"/>
        <color indexed="8"/>
        <rFont val="Times New Roman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 val="1"/>
        <sz val="12"/>
        <color indexed="8"/>
        <rFont val="Times New Roman"/>
      </rPr>
      <t>г. Новосибирск, ул. Тюменская, 16    +7 (383) 383-00-41,  WhatsApp +7 913 912 2099, сайт: www.Armatura-500.ru</t>
    </r>
  </si>
  <si>
    <t>Канаты                              ГОСТ</t>
  </si>
  <si>
    <t>входная цена</t>
  </si>
  <si>
    <t>Диаметр</t>
  </si>
  <si>
    <t xml:space="preserve">Цена за 1 метр в руб. </t>
  </si>
  <si>
    <t>наличный расчет или перевод с карты на карту</t>
  </si>
  <si>
    <t>безналичный расчет с НДС (20%)</t>
  </si>
  <si>
    <t>Г2688-80</t>
  </si>
  <si>
    <t>2688-80</t>
  </si>
  <si>
    <t>3077-80ГЛ</t>
  </si>
  <si>
    <t>3071-88</t>
  </si>
  <si>
    <t>Г7668-80</t>
  </si>
  <si>
    <t>7668-80</t>
  </si>
  <si>
    <t>3077-80</t>
  </si>
  <si>
    <t>ПНД</t>
  </si>
  <si>
    <t>ООО "Мистраль"</t>
  </si>
  <si>
    <t>УСЛУГИ ПО ДОСТАВКЕ</t>
  </si>
  <si>
    <t>Длиномер                миним 4час.х2750руб до 22тн, дл.12м</t>
  </si>
  <si>
    <t>САМОГРУЗ              миним 2часа х2200руб до 5,0тн, дл.6м</t>
  </si>
  <si>
    <t>САМОГРУЗ              миним 3часа х2500 руб до 8 тн, дл.7м</t>
  </si>
  <si>
    <t>Бортовой              миним 3,0час.х1650 руб до 5тн, дл.6,0м</t>
  </si>
  <si>
    <t>Бортовой              миним 2,0час.х1000 руб. до 1,5тн дл.4м</t>
  </si>
  <si>
    <t>ООО  "Мистраль"</t>
  </si>
  <si>
    <t>УСЛУГИ ПО ПОРЕЗКЕ</t>
  </si>
  <si>
    <t>Наименование материала, размеры, (мм)</t>
  </si>
  <si>
    <t>Цена одного реза, руб.</t>
  </si>
  <si>
    <t>ТРУБА круглая</t>
  </si>
  <si>
    <t>ШВЕЛЛЕР</t>
  </si>
  <si>
    <t>УГОЛОК</t>
  </si>
  <si>
    <t xml:space="preserve">d 15х2,8 </t>
  </si>
  <si>
    <t>08/6,5</t>
  </si>
  <si>
    <t>25х25х4</t>
  </si>
  <si>
    <t xml:space="preserve">d 20х2,8 </t>
  </si>
  <si>
    <t xml:space="preserve">32х32х4 </t>
  </si>
  <si>
    <t xml:space="preserve">d 25х3,2 </t>
  </si>
  <si>
    <t xml:space="preserve">35х35х4 </t>
  </si>
  <si>
    <t xml:space="preserve">d 32х3,2 </t>
  </si>
  <si>
    <t xml:space="preserve">40х40х4  </t>
  </si>
  <si>
    <t xml:space="preserve">d 40х3,5 </t>
  </si>
  <si>
    <t>45х45х5</t>
  </si>
  <si>
    <t xml:space="preserve">d 50х3,5 </t>
  </si>
  <si>
    <t xml:space="preserve">50х50х5 </t>
  </si>
  <si>
    <t xml:space="preserve">d 57х3,5 </t>
  </si>
  <si>
    <t>63х63х5</t>
  </si>
  <si>
    <t xml:space="preserve">d 76х3,5 </t>
  </si>
  <si>
    <t xml:space="preserve">75х75х6 </t>
  </si>
  <si>
    <t xml:space="preserve">d 89х3,5 </t>
  </si>
  <si>
    <t>80х80х6</t>
  </si>
  <si>
    <t xml:space="preserve">d 102х3,5 </t>
  </si>
  <si>
    <t>90х90х7</t>
  </si>
  <si>
    <t xml:space="preserve">d 108х4,0 </t>
  </si>
  <si>
    <t xml:space="preserve">100х100х8 </t>
  </si>
  <si>
    <t xml:space="preserve">d 114х4,5 </t>
  </si>
  <si>
    <t>КРУГ, АРМАТУРА,КВАДРАТ</t>
  </si>
  <si>
    <t xml:space="preserve">125х125х8 </t>
  </si>
  <si>
    <t xml:space="preserve">d 127х4/133х4,5 </t>
  </si>
  <si>
    <t>d 6,5</t>
  </si>
  <si>
    <t xml:space="preserve">160х160х10 </t>
  </si>
  <si>
    <t xml:space="preserve">d 159х4,5 </t>
  </si>
  <si>
    <t xml:space="preserve">d 8 </t>
  </si>
  <si>
    <t xml:space="preserve">d 219х6,0 </t>
  </si>
  <si>
    <t xml:space="preserve">d 10 </t>
  </si>
  <si>
    <t xml:space="preserve">d 325х6,0 </t>
  </si>
  <si>
    <t xml:space="preserve">d 12 </t>
  </si>
  <si>
    <t xml:space="preserve">d 426х8,0 </t>
  </si>
  <si>
    <t xml:space="preserve">d 14 </t>
  </si>
  <si>
    <t xml:space="preserve">d 530х8,0 </t>
  </si>
  <si>
    <t xml:space="preserve">d 16 </t>
  </si>
  <si>
    <t>ТРУБА профильная</t>
  </si>
  <si>
    <t xml:space="preserve">d 18 </t>
  </si>
  <si>
    <t>15х15х1,2/1,5</t>
  </si>
  <si>
    <t xml:space="preserve">d 20 </t>
  </si>
  <si>
    <t>20х20х1,5/2,0</t>
  </si>
  <si>
    <t xml:space="preserve">d 22 </t>
  </si>
  <si>
    <t>25х25х1,5/2,0</t>
  </si>
  <si>
    <t xml:space="preserve">d 25 </t>
  </si>
  <si>
    <t>30х30х1,5/2,0</t>
  </si>
  <si>
    <t>D 30</t>
  </si>
  <si>
    <t>30х20х1,5/2,0</t>
  </si>
  <si>
    <t>D 32</t>
  </si>
  <si>
    <t>40х20х1,5/2,0</t>
  </si>
  <si>
    <t>D 40</t>
  </si>
  <si>
    <t>40х25х1,5/2,0</t>
  </si>
  <si>
    <t>D 50</t>
  </si>
  <si>
    <t>50х25х1,5/2,0</t>
  </si>
  <si>
    <t>D 60</t>
  </si>
  <si>
    <t>40х40х1,5/2,0/3,0</t>
  </si>
  <si>
    <t>D 70</t>
  </si>
  <si>
    <t>50х50х2,0/3,0</t>
  </si>
  <si>
    <t>D 80</t>
  </si>
  <si>
    <t>60х30х2,0/3,0</t>
  </si>
  <si>
    <t>D 90</t>
  </si>
  <si>
    <t>60х40х2,0/3,0</t>
  </si>
  <si>
    <t>60х60х2,0/3,0</t>
  </si>
  <si>
    <t>80х40х2,0/3,0</t>
  </si>
  <si>
    <t>80х60х2,0/3,0</t>
  </si>
  <si>
    <t>80х80х3,0/4,0</t>
  </si>
  <si>
    <t>100х50х3,0/4,0</t>
  </si>
  <si>
    <t>100х100х3,0/4,0</t>
  </si>
  <si>
    <t>120х80х3,0/4,0</t>
  </si>
  <si>
    <t>120х120х4,0/5,0</t>
  </si>
  <si>
    <t>140х140х4,0/5,0</t>
  </si>
  <si>
    <t xml:space="preserve">Скидка от суммы порезки: </t>
  </si>
  <si>
    <t xml:space="preserve"> от 2000руб.-5000руб. 15%</t>
  </si>
  <si>
    <t xml:space="preserve"> более 5000руб. 20%</t>
  </si>
  <si>
    <t>Порезка газом пополам от 500кг 500руб за тн.</t>
  </si>
  <si>
    <t xml:space="preserve">Порезка листа газом </t>
  </si>
  <si>
    <t xml:space="preserve">Порезка листа болгаркой: </t>
  </si>
  <si>
    <t>-4  120руб/пог.м.</t>
  </si>
  <si>
    <t>-0,5 15 руб/пог.м</t>
  </si>
  <si>
    <t>-5  150руб/пог.м.</t>
  </si>
  <si>
    <t>-0,7 21 руб/пог.м</t>
  </si>
  <si>
    <t>-6  180руб/пог.м.</t>
  </si>
  <si>
    <t>-0,8 24 руб/пог.м</t>
  </si>
  <si>
    <t>-8  240руб/пог.м.</t>
  </si>
  <si>
    <t>-1,0 30 руб/пог.м</t>
  </si>
  <si>
    <t>-10  300руб/пог.м.</t>
  </si>
  <si>
    <t>-1,2 36 руб/пог.м</t>
  </si>
  <si>
    <t>-12  360руб/пог.м.</t>
  </si>
  <si>
    <t>-1,5 45 руб/пог.м</t>
  </si>
  <si>
    <t>-14  420руб/пог.м.</t>
  </si>
  <si>
    <t>-2,0 60 руб/пог.м</t>
  </si>
  <si>
    <t>-16  480руб/пог.м.</t>
  </si>
  <si>
    <t>-3,0 90 руб/пог.м</t>
  </si>
  <si>
    <t>-18  540руб/пог.м.</t>
  </si>
  <si>
    <t>-20  600руб/пог.м.</t>
  </si>
</sst>
</file>

<file path=xl/styles.xml><?xml version="1.0" encoding="utf-8"?>
<styleSheet xmlns="http://schemas.openxmlformats.org/spreadsheetml/2006/main">
  <numFmts count="9">
    <numFmt numFmtId="0" formatCode="General"/>
    <numFmt numFmtId="59" formatCode="#,##0.0"/>
    <numFmt numFmtId="60" formatCode="#,##0&quot; ₽&quot;"/>
    <numFmt numFmtId="61" formatCode="0.000"/>
    <numFmt numFmtId="62" formatCode="0.0"/>
    <numFmt numFmtId="63" formatCode="#,##0.000"/>
    <numFmt numFmtId="64" formatCode="#,##0&quot;  &quot;"/>
    <numFmt numFmtId="65" formatCode="0.00&quot; &quot;;&quot;-&quot;0.00&quot; &quot;"/>
    <numFmt numFmtId="66" formatCode="#,##0.00&quot;  &quot;"/>
  </numFmts>
  <fonts count="72">
    <font>
      <sz val="8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30"/>
      <color indexed="8"/>
      <name val="Calibri"/>
    </font>
    <font>
      <b val="1"/>
      <sz val="20"/>
      <color indexed="8"/>
      <name val="Arimo"/>
    </font>
    <font>
      <b val="1"/>
      <sz val="30"/>
      <color indexed="8"/>
      <name val="Arimo"/>
    </font>
    <font>
      <sz val="30"/>
      <color indexed="8"/>
      <name val="Calibri"/>
    </font>
    <font>
      <b val="1"/>
      <i val="1"/>
      <sz val="24"/>
      <color indexed="8"/>
      <name val="Arimo"/>
    </font>
    <font>
      <b val="1"/>
      <i val="1"/>
      <sz val="24"/>
      <color indexed="8"/>
      <name val="Calibri"/>
    </font>
    <font>
      <b val="1"/>
      <sz val="24"/>
      <color indexed="11"/>
      <name val="Arimo"/>
    </font>
    <font>
      <b val="1"/>
      <sz val="28"/>
      <color indexed="8"/>
      <name val="Arimo"/>
    </font>
    <font>
      <b val="1"/>
      <sz val="14"/>
      <color indexed="8"/>
      <name val="Arimo"/>
    </font>
    <font>
      <b val="1"/>
      <u val="single"/>
      <sz val="9"/>
      <color indexed="8"/>
      <name val="Arimo"/>
    </font>
    <font>
      <b val="1"/>
      <sz val="9"/>
      <color indexed="8"/>
      <name val="Arimo"/>
    </font>
    <font>
      <b val="1"/>
      <i val="1"/>
      <sz val="9"/>
      <color indexed="8"/>
      <name val="Arimo"/>
    </font>
    <font>
      <sz val="11"/>
      <color indexed="8"/>
      <name val="Arimo"/>
    </font>
    <font>
      <sz val="12"/>
      <color indexed="8"/>
      <name val="Arimo"/>
    </font>
    <font>
      <sz val="8"/>
      <color indexed="8"/>
      <name val="Arimo"/>
    </font>
    <font>
      <u val="single"/>
      <sz val="8"/>
      <color indexed="8"/>
      <name val="Calibri"/>
    </font>
    <font>
      <i val="1"/>
      <sz val="8"/>
      <color indexed="8"/>
      <name val="Calibri"/>
    </font>
    <font>
      <sz val="16"/>
      <color indexed="8"/>
      <name val="Calibri"/>
    </font>
    <font>
      <sz val="28"/>
      <color indexed="8"/>
      <name val="Arial Black"/>
    </font>
    <font>
      <u val="single"/>
      <sz val="16"/>
      <color indexed="8"/>
      <name val="Bahnschrift SemiBold"/>
    </font>
    <font>
      <sz val="14"/>
      <color indexed="8"/>
      <name val="Calibri"/>
    </font>
    <font>
      <b val="1"/>
      <i val="1"/>
      <sz val="14"/>
      <color indexed="8"/>
      <name val="Arial"/>
    </font>
    <font>
      <b val="1"/>
      <sz val="16"/>
      <color indexed="8"/>
      <name val="Arimo"/>
    </font>
    <font>
      <b val="1"/>
      <sz val="12"/>
      <color indexed="8"/>
      <name val="Arimo"/>
    </font>
    <font>
      <b val="1"/>
      <sz val="10"/>
      <color indexed="8"/>
      <name val="Arimo"/>
    </font>
    <font>
      <b val="1"/>
      <sz val="13"/>
      <color indexed="8"/>
      <name val="Arimo"/>
    </font>
    <font>
      <b val="1"/>
      <sz val="11"/>
      <color indexed="8"/>
      <name val="Arimo"/>
    </font>
    <font>
      <b val="1"/>
      <i val="1"/>
      <sz val="28"/>
      <color indexed="8"/>
      <name val="Calibri"/>
    </font>
    <font>
      <b val="1"/>
      <sz val="18"/>
      <color indexed="8"/>
      <name val="Arimo"/>
    </font>
    <font>
      <i val="1"/>
      <sz val="18"/>
      <color indexed="8"/>
      <name val="Arimo"/>
    </font>
    <font>
      <b val="1"/>
      <sz val="24"/>
      <color indexed="8"/>
      <name val="Arimo"/>
    </font>
    <font>
      <sz val="26"/>
      <color indexed="8"/>
      <name val="Arimo"/>
    </font>
    <font>
      <b val="1"/>
      <sz val="22"/>
      <color indexed="8"/>
      <name val="Arimo"/>
    </font>
    <font>
      <sz val="20"/>
      <color indexed="8"/>
      <name val="Arimo"/>
    </font>
    <font>
      <sz val="28"/>
      <color indexed="8"/>
      <name val="Arimo"/>
    </font>
    <font>
      <sz val="16"/>
      <color indexed="8"/>
      <name val="Arimo"/>
    </font>
    <font>
      <i val="1"/>
      <sz val="28"/>
      <color indexed="8"/>
      <name val="Arimo"/>
    </font>
    <font>
      <b val="1"/>
      <sz val="8"/>
      <color indexed="8"/>
      <name val="Arimo"/>
    </font>
    <font>
      <i val="1"/>
      <sz val="20"/>
      <color indexed="8"/>
      <name val="Arimo"/>
    </font>
    <font>
      <sz val="8"/>
      <color indexed="8"/>
      <name val="Arial"/>
    </font>
    <font>
      <b val="1"/>
      <sz val="32"/>
      <color indexed="8"/>
      <name val="Arimo"/>
    </font>
    <font>
      <b val="1"/>
      <sz val="26"/>
      <color indexed="8"/>
      <name val="Arimo"/>
    </font>
    <font>
      <sz val="26"/>
      <color indexed="8"/>
      <name val="Calibri"/>
    </font>
    <font>
      <b val="1"/>
      <sz val="10"/>
      <color indexed="8"/>
      <name val="Times New Roman"/>
    </font>
    <font>
      <sz val="10"/>
      <color indexed="8"/>
      <name val="Times New Roman"/>
    </font>
    <font>
      <b val="1"/>
      <sz val="8"/>
      <color indexed="17"/>
      <name val="Verdana"/>
    </font>
    <font>
      <b val="1"/>
      <sz val="8"/>
      <color indexed="8"/>
      <name val="Verdana"/>
    </font>
    <font>
      <b val="1"/>
      <sz val="8"/>
      <color indexed="19"/>
      <name val="Verdana"/>
    </font>
    <font>
      <b val="1"/>
      <sz val="7"/>
      <color indexed="8"/>
      <name val="Verdana"/>
    </font>
    <font>
      <b val="1"/>
      <sz val="7"/>
      <color indexed="19"/>
      <name val="Verdana"/>
    </font>
    <font>
      <b val="1"/>
      <sz val="6"/>
      <color indexed="8"/>
      <name val="Verdana"/>
    </font>
    <font>
      <b val="1"/>
      <sz val="6"/>
      <color indexed="19"/>
      <name val="Verdana"/>
    </font>
    <font>
      <sz val="6"/>
      <color indexed="8"/>
      <name val="Verdana"/>
    </font>
    <font>
      <b val="1"/>
      <sz val="8"/>
      <color indexed="20"/>
      <name val="Verdana"/>
    </font>
    <font>
      <b val="1"/>
      <outline val="1"/>
      <shadow val="1"/>
      <sz val="36"/>
      <color indexed="8"/>
      <name val="Calibri"/>
    </font>
    <font>
      <b val="1"/>
      <sz val="12"/>
      <color indexed="8"/>
      <name val="Times New Roman"/>
    </font>
    <font>
      <sz val="11"/>
      <color indexed="8"/>
      <name val="Calibri"/>
    </font>
    <font>
      <b val="1"/>
      <sz val="12"/>
      <color indexed="12"/>
      <name val="Times New Roman"/>
    </font>
    <font>
      <sz val="14"/>
      <color indexed="8"/>
      <name val="Times New Roman"/>
    </font>
    <font>
      <b val="1"/>
      <sz val="14"/>
      <color indexed="8"/>
      <name val="Calibri"/>
    </font>
    <font>
      <b val="1"/>
      <i val="1"/>
      <u val="single"/>
      <sz val="32"/>
      <color indexed="8"/>
      <name val="Arimo"/>
    </font>
    <font>
      <sz val="15"/>
      <color indexed="8"/>
      <name val="Arimo"/>
    </font>
    <font>
      <sz val="24"/>
      <color indexed="8"/>
      <name val="Arimo"/>
    </font>
    <font>
      <sz val="9"/>
      <color indexed="8"/>
      <name val="Arimo"/>
    </font>
    <font>
      <sz val="12"/>
      <color indexed="8"/>
      <name val="Calibri"/>
    </font>
    <font>
      <b val="1"/>
      <sz val="24"/>
      <color indexed="8"/>
      <name val="Arial"/>
    </font>
    <font>
      <sz val="14"/>
      <color indexed="8"/>
      <name val="Arimo"/>
    </font>
    <font>
      <sz val="10"/>
      <color indexed="8"/>
      <name val="Arimo"/>
    </font>
    <font>
      <sz val="24"/>
      <color indexed="8"/>
      <name val="Arial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21"/>
        <bgColor auto="1"/>
      </patternFill>
    </fill>
  </fills>
  <borders count="15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1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/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/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/>
      <top style="medium">
        <color indexed="8"/>
      </top>
      <bottom style="thin">
        <color indexed="10"/>
      </bottom>
      <diagonal/>
    </border>
    <border>
      <left/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/>
      <diagonal/>
    </border>
    <border>
      <left style="medium">
        <color indexed="8"/>
      </left>
      <right style="thin">
        <color indexed="10"/>
      </right>
      <top/>
      <bottom/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10"/>
      </right>
      <top style="hair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hair">
        <color indexed="8"/>
      </top>
      <bottom style="thin">
        <color indexed="8"/>
      </bottom>
      <diagonal/>
    </border>
    <border>
      <left style="thin">
        <color indexed="10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hair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 style="hair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10"/>
      </right>
      <top/>
      <bottom/>
      <diagonal/>
    </border>
    <border>
      <left style="thin">
        <color indexed="8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medium">
        <color indexed="8"/>
      </bottom>
      <diagonal/>
    </border>
    <border>
      <left/>
      <right style="thin">
        <color indexed="10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10"/>
      </right>
      <top style="hair">
        <color indexed="8"/>
      </top>
      <bottom style="hair">
        <color indexed="8"/>
      </bottom>
      <diagonal/>
    </border>
    <border>
      <left style="thin">
        <color indexed="10"/>
      </left>
      <right style="thin">
        <color indexed="10"/>
      </right>
      <top style="hair">
        <color indexed="8"/>
      </top>
      <bottom style="hair">
        <color indexed="8"/>
      </bottom>
      <diagonal/>
    </border>
    <border>
      <left style="thin">
        <color indexed="10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10"/>
      </left>
      <right style="thin">
        <color indexed="10"/>
      </right>
      <top style="hair">
        <color indexed="8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thin">
        <color indexed="1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10"/>
      </right>
      <top/>
      <bottom style="hair">
        <color indexed="8"/>
      </bottom>
      <diagonal/>
    </border>
    <border>
      <left style="thin">
        <color indexed="10"/>
      </left>
      <right style="hair">
        <color indexed="8"/>
      </right>
      <top style="thin">
        <color indexed="10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10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10"/>
      </right>
      <top style="hair">
        <color indexed="8"/>
      </top>
      <bottom style="thin">
        <color indexed="10"/>
      </bottom>
      <diagonal/>
    </border>
    <border>
      <left style="hair">
        <color indexed="8"/>
      </left>
      <right style="thin">
        <color indexed="10"/>
      </right>
      <top style="thin">
        <color indexed="10"/>
      </top>
      <bottom/>
      <diagonal/>
    </border>
    <border>
      <left style="hair">
        <color indexed="8"/>
      </left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36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left" vertical="bottom"/>
    </xf>
    <xf numFmtId="0" fontId="3" fillId="2" borderId="2" applyNumberFormat="0" applyFont="1" applyFill="1" applyBorder="1" applyAlignment="1" applyProtection="0">
      <alignment horizontal="left" vertical="bottom"/>
    </xf>
    <xf numFmtId="14" fontId="4" fillId="2" borderId="3" applyNumberFormat="1" applyFont="1" applyFill="1" applyBorder="1" applyAlignment="1" applyProtection="0">
      <alignment horizontal="left" vertical="bottom"/>
    </xf>
    <xf numFmtId="0" fontId="0" fillId="2" borderId="2" applyNumberFormat="0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49" fontId="5" fillId="2" borderId="5" applyNumberFormat="1" applyFont="1" applyFill="1" applyBorder="1" applyAlignment="1" applyProtection="0">
      <alignment horizontal="center" vertical="bottom"/>
    </xf>
    <xf numFmtId="0" fontId="6" fillId="2" borderId="6" applyNumberFormat="0" applyFont="1" applyFill="1" applyBorder="1" applyAlignment="1" applyProtection="0">
      <alignment vertical="bottom"/>
    </xf>
    <xf numFmtId="0" fontId="6" fillId="2" borderId="7" applyNumberFormat="0" applyFont="1" applyFill="1" applyBorder="1" applyAlignment="1" applyProtection="0">
      <alignment vertical="bottom"/>
    </xf>
    <xf numFmtId="0" fontId="6" fillId="2" borderId="8" applyNumberFormat="0" applyFont="1" applyFill="1" applyBorder="1" applyAlignment="1" applyProtection="0">
      <alignment vertical="bottom"/>
    </xf>
    <xf numFmtId="49" fontId="7" fillId="2" borderId="9" applyNumberFormat="1" applyFont="1" applyFill="1" applyBorder="1" applyAlignment="1" applyProtection="0">
      <alignment horizontal="left" vertical="bottom"/>
    </xf>
    <xf numFmtId="0" fontId="8" fillId="2" borderId="7" applyNumberFormat="0" applyFont="1" applyFill="1" applyBorder="1" applyAlignment="1" applyProtection="0">
      <alignment vertical="bottom"/>
    </xf>
    <xf numFmtId="0" fontId="8" fillId="2" borderId="10" applyNumberFormat="0" applyFont="1" applyFill="1" applyBorder="1" applyAlignment="1" applyProtection="0">
      <alignment vertical="bottom"/>
    </xf>
    <xf numFmtId="49" fontId="9" fillId="2" borderId="11" applyNumberFormat="1" applyFont="1" applyFill="1" applyBorder="1" applyAlignment="1" applyProtection="0">
      <alignment horizontal="center" vertical="bottom"/>
    </xf>
    <xf numFmtId="0" fontId="0" fillId="2" borderId="12" applyNumberFormat="0" applyFont="1" applyFill="1" applyBorder="1" applyAlignment="1" applyProtection="0">
      <alignment horizontal="center" vertical="bottom"/>
    </xf>
    <xf numFmtId="0" fontId="0" fillId="2" borderId="13" applyNumberFormat="0" applyFont="1" applyFill="1" applyBorder="1" applyAlignment="1" applyProtection="0">
      <alignment horizontal="center" vertical="bottom"/>
    </xf>
    <xf numFmtId="49" fontId="10" fillId="3" borderId="14" applyNumberFormat="1" applyFont="1" applyFill="1" applyBorder="1" applyAlignment="1" applyProtection="0">
      <alignment horizontal="center" vertical="center"/>
    </xf>
    <xf numFmtId="0" fontId="0" fillId="2" borderId="15" applyNumberFormat="0" applyFont="1" applyFill="1" applyBorder="1" applyAlignment="1" applyProtection="0">
      <alignment vertical="center"/>
    </xf>
    <xf numFmtId="0" fontId="0" fillId="2" borderId="16" applyNumberFormat="0" applyFont="1" applyFill="1" applyBorder="1" applyAlignment="1" applyProtection="0">
      <alignment vertical="center"/>
    </xf>
    <xf numFmtId="0" fontId="0" fillId="2" borderId="17" applyNumberFormat="0" applyFont="1" applyFill="1" applyBorder="1" applyAlignment="1" applyProtection="0">
      <alignment vertical="center"/>
    </xf>
    <xf numFmtId="0" fontId="0" fillId="2" borderId="18" applyNumberFormat="0" applyFont="1" applyFill="1" applyBorder="1" applyAlignment="1" applyProtection="0">
      <alignment vertical="center"/>
    </xf>
    <xf numFmtId="49" fontId="11" fillId="4" borderId="19" applyNumberFormat="1" applyFont="1" applyFill="1" applyBorder="1" applyAlignment="1" applyProtection="0">
      <alignment horizontal="center" vertical="center"/>
    </xf>
    <xf numFmtId="49" fontId="11" fillId="4" borderId="20" applyNumberFormat="1" applyFont="1" applyFill="1" applyBorder="1" applyAlignment="1" applyProtection="0">
      <alignment horizontal="center" vertical="center"/>
    </xf>
    <xf numFmtId="49" fontId="12" fillId="4" borderId="20" applyNumberFormat="1" applyFont="1" applyFill="1" applyBorder="1" applyAlignment="1" applyProtection="0">
      <alignment horizontal="center" vertical="center"/>
    </xf>
    <xf numFmtId="49" fontId="13" fillId="4" borderId="20" applyNumberFormat="1" applyFont="1" applyFill="1" applyBorder="1" applyAlignment="1" applyProtection="0">
      <alignment horizontal="center" vertical="center"/>
    </xf>
    <xf numFmtId="49" fontId="14" fillId="4" borderId="20" applyNumberFormat="1" applyFont="1" applyFill="1" applyBorder="1" applyAlignment="1" applyProtection="0">
      <alignment horizontal="center" vertical="center"/>
    </xf>
    <xf numFmtId="49" fontId="15" fillId="4" borderId="20" applyNumberFormat="1" applyFont="1" applyFill="1" applyBorder="1" applyAlignment="1" applyProtection="0">
      <alignment horizontal="center" vertical="center"/>
    </xf>
    <xf numFmtId="49" fontId="16" fillId="4" borderId="20" applyNumberFormat="1" applyFont="1" applyFill="1" applyBorder="1" applyAlignment="1" applyProtection="0">
      <alignment horizontal="center" vertical="center"/>
    </xf>
    <xf numFmtId="49" fontId="17" fillId="4" borderId="18" applyNumberFormat="1" applyFont="1" applyFill="1" applyBorder="1" applyAlignment="1" applyProtection="0">
      <alignment horizontal="center" vertical="center"/>
    </xf>
    <xf numFmtId="0" fontId="0" fillId="2" borderId="21" applyNumberFormat="0" applyFont="1" applyFill="1" applyBorder="1" applyAlignment="1" applyProtection="0">
      <alignment vertical="bottom"/>
    </xf>
    <xf numFmtId="0" fontId="0" fillId="2" borderId="16" applyNumberFormat="0" applyFont="1" applyFill="1" applyBorder="1" applyAlignment="1" applyProtection="0">
      <alignment vertical="bottom"/>
    </xf>
    <xf numFmtId="0" fontId="18" fillId="2" borderId="16" applyNumberFormat="0" applyFont="1" applyFill="1" applyBorder="1" applyAlignment="1" applyProtection="0">
      <alignment vertical="bottom"/>
    </xf>
    <xf numFmtId="0" fontId="19" fillId="2" borderId="22" applyNumberFormat="0" applyFont="1" applyFill="1" applyBorder="1" applyAlignment="1" applyProtection="0">
      <alignment vertical="bottom"/>
    </xf>
    <xf numFmtId="0" fontId="20" fillId="2" borderId="16" applyNumberFormat="0" applyFont="1" applyFill="1" applyBorder="1" applyAlignment="1" applyProtection="0">
      <alignment vertical="bottom"/>
    </xf>
    <xf numFmtId="0" fontId="0" fillId="2" borderId="23" applyNumberFormat="0" applyFont="1" applyFill="1" applyBorder="1" applyAlignment="1" applyProtection="0">
      <alignment vertical="bottom"/>
    </xf>
    <xf numFmtId="49" fontId="10" fillId="2" borderId="19" applyNumberFormat="1" applyFont="1" applyFill="1" applyBorder="1" applyAlignment="1" applyProtection="0">
      <alignment horizontal="left" vertical="bottom"/>
    </xf>
    <xf numFmtId="59" fontId="21" fillId="2" borderId="20" applyNumberFormat="1" applyFont="1" applyFill="1" applyBorder="1" applyAlignment="1" applyProtection="0">
      <alignment horizontal="center" vertical="bottom"/>
    </xf>
    <xf numFmtId="3" fontId="22" fillId="2" borderId="20" applyNumberFormat="1" applyFont="1" applyFill="1" applyBorder="1" applyAlignment="1" applyProtection="0">
      <alignment horizontal="center" vertical="bottom"/>
    </xf>
    <xf numFmtId="3" fontId="23" fillId="5" borderId="18" applyNumberFormat="1" applyFont="1" applyFill="1" applyBorder="1" applyAlignment="1" applyProtection="0">
      <alignment horizontal="center" vertical="bottom"/>
    </xf>
    <xf numFmtId="3" fontId="24" fillId="2" borderId="24" applyNumberFormat="1" applyFont="1" applyFill="1" applyBorder="1" applyAlignment="1" applyProtection="0">
      <alignment horizontal="center" vertical="bottom"/>
    </xf>
    <xf numFmtId="3" fontId="25" fillId="2" borderId="19" applyNumberFormat="1" applyFont="1" applyFill="1" applyBorder="1" applyAlignment="1" applyProtection="0">
      <alignment horizontal="center" vertical="bottom"/>
    </xf>
    <xf numFmtId="3" fontId="25" fillId="2" borderId="20" applyNumberFormat="1" applyFont="1" applyFill="1" applyBorder="1" applyAlignment="1" applyProtection="0">
      <alignment horizontal="center" vertical="bottom"/>
    </xf>
    <xf numFmtId="60" fontId="25" fillId="2" borderId="20" applyNumberFormat="1" applyFont="1" applyFill="1" applyBorder="1" applyAlignment="1" applyProtection="0">
      <alignment horizontal="center" vertical="bottom"/>
    </xf>
    <xf numFmtId="49" fontId="26" fillId="2" borderId="20" applyNumberFormat="1" applyFont="1" applyFill="1" applyBorder="1" applyAlignment="1" applyProtection="0">
      <alignment horizontal="center" vertical="bottom"/>
    </xf>
    <xf numFmtId="49" fontId="26" fillId="2" borderId="18" applyNumberFormat="1" applyFont="1" applyFill="1" applyBorder="1" applyAlignment="1" applyProtection="0">
      <alignment horizontal="center" vertical="bottom"/>
    </xf>
    <xf numFmtId="3" fontId="24" fillId="2" borderId="25" applyNumberFormat="1" applyFont="1" applyFill="1" applyBorder="1" applyAlignment="1" applyProtection="0">
      <alignment horizontal="center" vertical="bottom"/>
    </xf>
    <xf numFmtId="49" fontId="27" fillId="2" borderId="20" applyNumberFormat="1" applyFont="1" applyFill="1" applyBorder="1" applyAlignment="1" applyProtection="0">
      <alignment horizontal="center" vertical="bottom"/>
    </xf>
    <xf numFmtId="49" fontId="27" fillId="2" borderId="18" applyNumberFormat="1" applyFont="1" applyFill="1" applyBorder="1" applyAlignment="1" applyProtection="0">
      <alignment horizontal="center" vertical="bottom"/>
    </xf>
    <xf numFmtId="49" fontId="10" fillId="2" borderId="19" applyNumberFormat="1" applyFont="1" applyFill="1" applyBorder="1" applyAlignment="1" applyProtection="0">
      <alignment vertical="bottom"/>
    </xf>
    <xf numFmtId="49" fontId="10" fillId="2" borderId="26" applyNumberFormat="1" applyFont="1" applyFill="1" applyBorder="1" applyAlignment="1" applyProtection="0">
      <alignment vertical="bottom"/>
    </xf>
    <xf numFmtId="59" fontId="21" fillId="2" borderId="27" applyNumberFormat="1" applyFont="1" applyFill="1" applyBorder="1" applyAlignment="1" applyProtection="0">
      <alignment horizontal="center" vertical="bottom"/>
    </xf>
    <xf numFmtId="3" fontId="22" fillId="2" borderId="27" applyNumberFormat="1" applyFont="1" applyFill="1" applyBorder="1" applyAlignment="1" applyProtection="0">
      <alignment horizontal="center" vertical="bottom"/>
    </xf>
    <xf numFmtId="3" fontId="23" fillId="5" borderId="28" applyNumberFormat="1" applyFont="1" applyFill="1" applyBorder="1" applyAlignment="1" applyProtection="0">
      <alignment horizontal="center" vertical="bottom"/>
    </xf>
    <xf numFmtId="3" fontId="24" fillId="2" borderId="29" applyNumberFormat="1" applyFont="1" applyFill="1" applyBorder="1" applyAlignment="1" applyProtection="0">
      <alignment horizontal="center" vertical="bottom"/>
    </xf>
    <xf numFmtId="3" fontId="25" fillId="2" borderId="26" applyNumberFormat="1" applyFont="1" applyFill="1" applyBorder="1" applyAlignment="1" applyProtection="0">
      <alignment horizontal="center" vertical="bottom"/>
    </xf>
    <xf numFmtId="3" fontId="25" fillId="2" borderId="27" applyNumberFormat="1" applyFont="1" applyFill="1" applyBorder="1" applyAlignment="1" applyProtection="0">
      <alignment horizontal="center" vertical="bottom"/>
    </xf>
    <xf numFmtId="60" fontId="25" fillId="2" borderId="27" applyNumberFormat="1" applyFont="1" applyFill="1" applyBorder="1" applyAlignment="1" applyProtection="0">
      <alignment horizontal="center" vertical="bottom"/>
    </xf>
    <xf numFmtId="49" fontId="26" fillId="2" borderId="27" applyNumberFormat="1" applyFont="1" applyFill="1" applyBorder="1" applyAlignment="1" applyProtection="0">
      <alignment horizontal="center" vertical="bottom"/>
    </xf>
    <xf numFmtId="49" fontId="26" fillId="2" borderId="28" applyNumberFormat="1" applyFont="1" applyFill="1" applyBorder="1" applyAlignment="1" applyProtection="0">
      <alignment horizontal="center" vertical="bottom"/>
    </xf>
    <xf numFmtId="49" fontId="10" fillId="2" borderId="30" applyNumberFormat="1" applyFont="1" applyFill="1" applyBorder="1" applyAlignment="1" applyProtection="0">
      <alignment vertical="bottom"/>
    </xf>
    <xf numFmtId="49" fontId="10" fillId="2" borderId="30" applyNumberFormat="1" applyFont="1" applyFill="1" applyBorder="1" applyAlignment="1" applyProtection="0">
      <alignment horizontal="center" vertical="bottom"/>
    </xf>
    <xf numFmtId="0" fontId="10" fillId="2" borderId="31" applyNumberFormat="0" applyFont="1" applyFill="1" applyBorder="1" applyAlignment="1" applyProtection="0">
      <alignment horizontal="center" vertical="bottom"/>
    </xf>
    <xf numFmtId="0" fontId="10" fillId="2" borderId="32" applyNumberFormat="1" applyFont="1" applyFill="1" applyBorder="1" applyAlignment="1" applyProtection="0">
      <alignment horizontal="center" vertical="bottom"/>
    </xf>
    <xf numFmtId="0" fontId="10" fillId="2" borderId="30" applyNumberFormat="1" applyFont="1" applyFill="1" applyBorder="1" applyAlignment="1" applyProtection="0">
      <alignment horizontal="center" vertical="bottom"/>
    </xf>
    <xf numFmtId="61" fontId="10" fillId="2" borderId="30" applyNumberFormat="1" applyFont="1" applyFill="1" applyBorder="1" applyAlignment="1" applyProtection="0">
      <alignment horizontal="right" vertical="bottom"/>
    </xf>
    <xf numFmtId="0" fontId="0" fillId="2" borderId="33" applyNumberFormat="0" applyFont="1" applyFill="1" applyBorder="1" applyAlignment="1" applyProtection="0">
      <alignment vertical="bottom"/>
    </xf>
    <xf numFmtId="0" fontId="0" fillId="2" borderId="34" applyNumberFormat="0" applyFont="1" applyFill="1" applyBorder="1" applyAlignment="1" applyProtection="0">
      <alignment vertical="bottom"/>
    </xf>
    <xf numFmtId="0" fontId="10" fillId="2" borderId="35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14" fontId="11" fillId="2" borderId="36" applyNumberFormat="1" applyFont="1" applyFill="1" applyBorder="1" applyAlignment="1" applyProtection="0">
      <alignment horizontal="left" vertical="bottom"/>
    </xf>
    <xf numFmtId="0" fontId="6" fillId="2" borderId="10" applyNumberFormat="0" applyFont="1" applyFill="1" applyBorder="1" applyAlignment="1" applyProtection="0">
      <alignment vertical="bottom"/>
    </xf>
    <xf numFmtId="49" fontId="10" fillId="3" borderId="37" applyNumberFormat="1" applyFont="1" applyFill="1" applyBorder="1" applyAlignment="1" applyProtection="0">
      <alignment horizontal="center" vertical="bottom"/>
    </xf>
    <xf numFmtId="0" fontId="0" fillId="2" borderId="38" applyNumberFormat="0" applyFont="1" applyFill="1" applyBorder="1" applyAlignment="1" applyProtection="0">
      <alignment vertical="bottom"/>
    </xf>
    <xf numFmtId="0" fontId="0" fillId="2" borderId="15" applyNumberFormat="0" applyFont="1" applyFill="1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vertical="bottom"/>
    </xf>
    <xf numFmtId="49" fontId="28" fillId="4" borderId="20" applyNumberFormat="1" applyFont="1" applyFill="1" applyBorder="1" applyAlignment="1" applyProtection="0">
      <alignment horizontal="center" vertical="center"/>
    </xf>
    <xf numFmtId="49" fontId="29" fillId="4" borderId="18" applyNumberFormat="1" applyFont="1" applyFill="1" applyBorder="1" applyAlignment="1" applyProtection="0">
      <alignment horizontal="center" vertical="center"/>
    </xf>
    <xf numFmtId="49" fontId="29" fillId="4" borderId="29" applyNumberFormat="1" applyFont="1" applyFill="1" applyBorder="1" applyAlignment="1" applyProtection="0">
      <alignment horizontal="center" vertical="center"/>
    </xf>
    <xf numFmtId="49" fontId="26" fillId="4" borderId="19" applyNumberFormat="1" applyFont="1" applyFill="1" applyBorder="1" applyAlignment="1" applyProtection="0">
      <alignment horizontal="center" vertical="center"/>
    </xf>
    <xf numFmtId="49" fontId="26" fillId="4" borderId="20" applyNumberFormat="1" applyFont="1" applyFill="1" applyBorder="1" applyAlignment="1" applyProtection="0">
      <alignment horizontal="center" vertical="center"/>
    </xf>
    <xf numFmtId="49" fontId="29" fillId="4" borderId="20" applyNumberFormat="1" applyFont="1" applyFill="1" applyBorder="1" applyAlignment="1" applyProtection="0">
      <alignment horizontal="center" vertical="center"/>
    </xf>
    <xf numFmtId="49" fontId="13" fillId="4" borderId="18" applyNumberFormat="1" applyFont="1" applyFill="1" applyBorder="1" applyAlignment="1" applyProtection="0">
      <alignment horizontal="center" vertical="center"/>
    </xf>
    <xf numFmtId="49" fontId="10" fillId="2" borderId="20" applyNumberFormat="1" applyFont="1" applyFill="1" applyBorder="1" applyAlignment="1" applyProtection="0">
      <alignment horizontal="center" vertical="bottom"/>
    </xf>
    <xf numFmtId="0" fontId="10" fillId="2" borderId="20" applyNumberFormat="0" applyFont="1" applyFill="1" applyBorder="1" applyAlignment="1" applyProtection="0">
      <alignment vertical="bottom"/>
    </xf>
    <xf numFmtId="0" fontId="10" fillId="2" borderId="30" applyNumberFormat="0" applyFont="1" applyFill="1" applyBorder="1" applyAlignment="1" applyProtection="0">
      <alignment vertical="bottom"/>
    </xf>
    <xf numFmtId="0" fontId="10" fillId="2" borderId="20" applyNumberFormat="1" applyFont="1" applyFill="1" applyBorder="1" applyAlignment="1" applyProtection="0">
      <alignment horizontal="center" vertical="bottom"/>
    </xf>
    <xf numFmtId="0" fontId="10" fillId="2" borderId="18" applyNumberFormat="1" applyFont="1" applyFill="1" applyBorder="1" applyAlignment="1" applyProtection="0">
      <alignment horizontal="center" vertical="bottom"/>
    </xf>
    <xf numFmtId="1" fontId="30" fillId="2" borderId="20" applyNumberFormat="1" applyFont="1" applyFill="1" applyBorder="1" applyAlignment="1" applyProtection="0">
      <alignment horizontal="center" vertical="bottom"/>
    </xf>
    <xf numFmtId="59" fontId="31" fillId="2" borderId="20" applyNumberFormat="1" applyFont="1" applyFill="1" applyBorder="1" applyAlignment="1" applyProtection="0">
      <alignment horizontal="center" vertical="bottom"/>
    </xf>
    <xf numFmtId="59" fontId="25" fillId="6" borderId="20" applyNumberFormat="1" applyFont="1" applyFill="1" applyBorder="1" applyAlignment="1" applyProtection="0">
      <alignment horizontal="center" vertical="bottom"/>
    </xf>
    <xf numFmtId="0" fontId="32" fillId="2" borderId="39" applyNumberFormat="1" applyFont="1" applyFill="1" applyBorder="1" applyAlignment="1" applyProtection="0">
      <alignment horizontal="center" vertical="bottom"/>
    </xf>
    <xf numFmtId="3" fontId="33" fillId="2" borderId="20" applyNumberFormat="1" applyFont="1" applyFill="1" applyBorder="1" applyAlignment="1" applyProtection="0">
      <alignment horizontal="center" vertical="bottom"/>
    </xf>
    <xf numFmtId="3" fontId="33" fillId="2" borderId="18" applyNumberFormat="1" applyFont="1" applyFill="1" applyBorder="1" applyAlignment="1" applyProtection="0">
      <alignment horizontal="center" vertical="bottom"/>
    </xf>
    <xf numFmtId="59" fontId="25" fillId="2" borderId="20" applyNumberFormat="1" applyFont="1" applyFill="1" applyBorder="1" applyAlignment="1" applyProtection="0">
      <alignment horizontal="center" vertical="bottom"/>
    </xf>
    <xf numFmtId="0" fontId="32" fillId="2" borderId="20" applyNumberFormat="1" applyFont="1" applyFill="1" applyBorder="1" applyAlignment="1" applyProtection="0">
      <alignment horizontal="center" vertical="bottom"/>
    </xf>
    <xf numFmtId="0" fontId="32" fillId="2" borderId="20" applyNumberFormat="0" applyFont="1" applyFill="1" applyBorder="1" applyAlignment="1" applyProtection="0">
      <alignment horizontal="center" vertical="bottom"/>
    </xf>
    <xf numFmtId="1" fontId="30" fillId="2" borderId="27" applyNumberFormat="1" applyFont="1" applyFill="1" applyBorder="1" applyAlignment="1" applyProtection="0">
      <alignment horizontal="center" vertical="bottom"/>
    </xf>
    <xf numFmtId="59" fontId="31" fillId="2" borderId="27" applyNumberFormat="1" applyFont="1" applyFill="1" applyBorder="1" applyAlignment="1" applyProtection="0">
      <alignment horizontal="center" vertical="bottom"/>
    </xf>
    <xf numFmtId="59" fontId="25" fillId="6" borderId="27" applyNumberFormat="1" applyFont="1" applyFill="1" applyBorder="1" applyAlignment="1" applyProtection="0">
      <alignment horizontal="center" vertical="bottom"/>
    </xf>
    <xf numFmtId="0" fontId="32" fillId="2" borderId="27" applyNumberFormat="0" applyFont="1" applyFill="1" applyBorder="1" applyAlignment="1" applyProtection="0">
      <alignment horizontal="center" vertical="bottom"/>
    </xf>
    <xf numFmtId="3" fontId="33" fillId="2" borderId="27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49" fontId="7" fillId="2" borderId="9" applyNumberFormat="1" applyFont="1" applyFill="1" applyBorder="1" applyAlignment="1" applyProtection="0">
      <alignment horizontal="center" vertical="bottom"/>
    </xf>
    <xf numFmtId="0" fontId="8" fillId="2" borderId="7" applyNumberFormat="0" applyFont="1" applyFill="1" applyBorder="1" applyAlignment="1" applyProtection="0">
      <alignment horizontal="center" vertical="bottom"/>
    </xf>
    <xf numFmtId="0" fontId="8" fillId="2" borderId="10" applyNumberFormat="0" applyFont="1" applyFill="1" applyBorder="1" applyAlignment="1" applyProtection="0">
      <alignment horizontal="center" vertical="bottom"/>
    </xf>
    <xf numFmtId="0" fontId="0" fillId="2" borderId="40" applyNumberFormat="0" applyFont="1" applyFill="1" applyBorder="1" applyAlignment="1" applyProtection="0">
      <alignment horizontal="center" vertical="bottom"/>
    </xf>
    <xf numFmtId="49" fontId="11" fillId="4" borderId="25" applyNumberFormat="1" applyFont="1" applyFill="1" applyBorder="1" applyAlignment="1" applyProtection="0">
      <alignment horizontal="center" vertical="center"/>
    </xf>
    <xf numFmtId="49" fontId="26" fillId="4" borderId="35" applyNumberFormat="1" applyFont="1" applyFill="1" applyBorder="1" applyAlignment="1" applyProtection="0">
      <alignment horizontal="center" vertical="center"/>
    </xf>
    <xf numFmtId="49" fontId="13" fillId="4" borderId="20" applyNumberFormat="1" applyFont="1" applyFill="1" applyBorder="1" applyAlignment="1" applyProtection="0">
      <alignment horizontal="left" vertical="center"/>
    </xf>
    <xf numFmtId="49" fontId="13" fillId="4" borderId="18" applyNumberFormat="1" applyFont="1" applyFill="1" applyBorder="1" applyAlignment="1" applyProtection="0">
      <alignment horizontal="left" vertical="center"/>
    </xf>
    <xf numFmtId="49" fontId="10" fillId="3" borderId="14" applyNumberFormat="1" applyFont="1" applyFill="1" applyBorder="1" applyAlignment="1" applyProtection="0">
      <alignment horizontal="center" vertical="bottom"/>
    </xf>
    <xf numFmtId="0" fontId="0" fillId="2" borderId="41" applyNumberFormat="0" applyFont="1" applyFill="1" applyBorder="1" applyAlignment="1" applyProtection="0">
      <alignment vertical="bottom"/>
    </xf>
    <xf numFmtId="62" fontId="10" fillId="2" borderId="20" applyNumberFormat="1" applyFont="1" applyFill="1" applyBorder="1" applyAlignment="1" applyProtection="0">
      <alignment horizontal="center" vertical="center"/>
    </xf>
    <xf numFmtId="61" fontId="10" fillId="2" borderId="20" applyNumberFormat="1" applyFont="1" applyFill="1" applyBorder="1" applyAlignment="1" applyProtection="0">
      <alignment horizontal="right" vertical="bottom"/>
    </xf>
    <xf numFmtId="61" fontId="10" fillId="2" borderId="18" applyNumberFormat="1" applyFont="1" applyFill="1" applyBorder="1" applyAlignment="1" applyProtection="0">
      <alignment horizontal="right" vertical="bottom"/>
    </xf>
    <xf numFmtId="60" fontId="23" fillId="6" borderId="20" applyNumberFormat="1" applyFont="1" applyFill="1" applyBorder="1" applyAlignment="1" applyProtection="0">
      <alignment horizontal="center" vertical="bottom"/>
    </xf>
    <xf numFmtId="60" fontId="10" fillId="2" borderId="20" applyNumberFormat="1" applyFont="1" applyFill="1" applyBorder="1" applyAlignment="1" applyProtection="0">
      <alignment horizontal="center" vertical="bottom"/>
    </xf>
    <xf numFmtId="60" fontId="34" fillId="6" borderId="20" applyNumberFormat="1" applyFont="1" applyFill="1" applyBorder="1" applyAlignment="1" applyProtection="0">
      <alignment horizontal="center" vertical="center"/>
    </xf>
    <xf numFmtId="62" fontId="35" fillId="2" borderId="20" applyNumberFormat="1" applyFont="1" applyFill="1" applyBorder="1" applyAlignment="1" applyProtection="0">
      <alignment horizontal="center" vertical="center"/>
    </xf>
    <xf numFmtId="3" fontId="36" fillId="2" borderId="20" applyNumberFormat="1" applyFont="1" applyFill="1" applyBorder="1" applyAlignment="1" applyProtection="0">
      <alignment horizontal="center" vertical="bottom"/>
    </xf>
    <xf numFmtId="3" fontId="36" fillId="2" borderId="18" applyNumberFormat="1" applyFont="1" applyFill="1" applyBorder="1" applyAlignment="1" applyProtection="0">
      <alignment horizontal="center" vertical="bottom"/>
    </xf>
    <xf numFmtId="60" fontId="34" fillId="2" borderId="20" applyNumberFormat="1" applyFont="1" applyFill="1" applyBorder="1" applyAlignment="1" applyProtection="0">
      <alignment horizontal="center" vertical="center"/>
    </xf>
    <xf numFmtId="60" fontId="23" fillId="6" borderId="27" applyNumberFormat="1" applyFont="1" applyFill="1" applyBorder="1" applyAlignment="1" applyProtection="0">
      <alignment horizontal="center" vertical="bottom"/>
    </xf>
    <xf numFmtId="60" fontId="10" fillId="2" borderId="27" applyNumberFormat="1" applyFont="1" applyFill="1" applyBorder="1" applyAlignment="1" applyProtection="0">
      <alignment horizontal="center" vertical="bottom"/>
    </xf>
    <xf numFmtId="60" fontId="34" fillId="6" borderId="27" applyNumberFormat="1" applyFont="1" applyFill="1" applyBorder="1" applyAlignment="1" applyProtection="0">
      <alignment horizontal="center" vertical="center"/>
    </xf>
    <xf numFmtId="62" fontId="35" fillId="2" borderId="27" applyNumberFormat="1" applyFont="1" applyFill="1" applyBorder="1" applyAlignment="1" applyProtection="0">
      <alignment horizontal="center" vertical="center"/>
    </xf>
    <xf numFmtId="3" fontId="36" fillId="2" borderId="27" applyNumberFormat="1" applyFont="1" applyFill="1" applyBorder="1" applyAlignment="1" applyProtection="0">
      <alignment horizontal="center" vertical="bottom"/>
    </xf>
    <xf numFmtId="3" fontId="36" fillId="2" borderId="28" applyNumberFormat="1" applyFont="1" applyFill="1" applyBorder="1" applyAlignment="1" applyProtection="0">
      <alignment horizontal="center" vertical="bottom"/>
    </xf>
    <xf numFmtId="49" fontId="10" fillId="2" borderId="34" applyNumberFormat="1" applyFont="1" applyFill="1" applyBorder="1" applyAlignment="1" applyProtection="0">
      <alignment vertical="bottom"/>
    </xf>
    <xf numFmtId="49" fontId="10" fillId="2" borderId="34" applyNumberFormat="1" applyFont="1" applyFill="1" applyBorder="1" applyAlignment="1" applyProtection="0">
      <alignment horizontal="center" vertical="bottom"/>
    </xf>
    <xf numFmtId="49" fontId="10" fillId="2" borderId="42" applyNumberFormat="1" applyFont="1" applyFill="1" applyBorder="1" applyAlignment="1" applyProtection="0">
      <alignment horizontal="center" vertical="bottom"/>
    </xf>
    <xf numFmtId="62" fontId="10" fillId="2" borderId="30" applyNumberFormat="1" applyFont="1" applyFill="1" applyBorder="1" applyAlignment="1" applyProtection="0">
      <alignment horizontal="center" vertical="center"/>
    </xf>
    <xf numFmtId="0" fontId="10" fillId="2" borderId="43" applyNumberFormat="1" applyFont="1" applyFill="1" applyBorder="1" applyAlignment="1" applyProtection="0">
      <alignment horizontal="center" vertical="bottom"/>
    </xf>
    <xf numFmtId="61" fontId="10" fillId="2" borderId="44" applyNumberFormat="1" applyFont="1" applyFill="1" applyBorder="1" applyAlignment="1" applyProtection="0">
      <alignment horizontal="right" vertical="bottom"/>
    </xf>
    <xf numFmtId="61" fontId="10" fillId="2" borderId="45" applyNumberFormat="1" applyFont="1" applyFill="1" applyBorder="1" applyAlignment="1" applyProtection="0">
      <alignment horizontal="right" vertical="bottom"/>
    </xf>
    <xf numFmtId="0" fontId="0" fillId="2" borderId="46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0" fontId="0" fillId="2" borderId="47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3" fillId="2" borderId="4" applyNumberFormat="0" applyFont="1" applyFill="1" applyBorder="1" applyAlignment="1" applyProtection="0">
      <alignment horizontal="left" vertical="bottom"/>
    </xf>
    <xf numFmtId="49" fontId="9" fillId="2" borderId="48" applyNumberFormat="1" applyFont="1" applyFill="1" applyBorder="1" applyAlignment="1" applyProtection="0">
      <alignment horizontal="center" vertical="bottom"/>
    </xf>
    <xf numFmtId="0" fontId="0" fillId="2" borderId="49" applyNumberFormat="0" applyFont="1" applyFill="1" applyBorder="1" applyAlignment="1" applyProtection="0">
      <alignment horizontal="center" vertical="bottom"/>
    </xf>
    <xf numFmtId="49" fontId="11" fillId="4" borderId="35" applyNumberFormat="1" applyFont="1" applyFill="1" applyBorder="1" applyAlignment="1" applyProtection="0">
      <alignment horizontal="center" vertical="center"/>
    </xf>
    <xf numFmtId="49" fontId="10" fillId="3" borderId="50" applyNumberFormat="1" applyFont="1" applyFill="1" applyBorder="1" applyAlignment="1" applyProtection="0">
      <alignment horizontal="center" vertical="bottom"/>
    </xf>
    <xf numFmtId="0" fontId="0" fillId="2" borderId="51" applyNumberFormat="0" applyFont="1" applyFill="1" applyBorder="1" applyAlignment="1" applyProtection="0">
      <alignment vertical="bottom"/>
    </xf>
    <xf numFmtId="49" fontId="10" fillId="2" borderId="25" applyNumberFormat="1" applyFont="1" applyFill="1" applyBorder="1" applyAlignment="1" applyProtection="0">
      <alignment horizontal="left" vertical="bottom"/>
    </xf>
    <xf numFmtId="49" fontId="10" fillId="2" borderId="25" applyNumberFormat="1" applyFont="1" applyFill="1" applyBorder="1" applyAlignment="1" applyProtection="0">
      <alignment horizontal="center" vertical="bottom"/>
    </xf>
    <xf numFmtId="0" fontId="10" fillId="2" borderId="35" applyNumberFormat="0" applyFont="1" applyFill="1" applyBorder="1" applyAlignment="1" applyProtection="0">
      <alignment horizontal="center" vertical="bottom"/>
    </xf>
    <xf numFmtId="0" fontId="10" fillId="2" borderId="32" applyNumberFormat="0" applyFont="1" applyFill="1" applyBorder="1" applyAlignment="1" applyProtection="0">
      <alignment horizontal="center" vertical="bottom"/>
    </xf>
    <xf numFmtId="61" fontId="10" fillId="2" borderId="31" applyNumberFormat="1" applyFont="1" applyFill="1" applyBorder="1" applyAlignment="1" applyProtection="0">
      <alignment vertical="bottom"/>
    </xf>
    <xf numFmtId="0" fontId="10" fillId="3" borderId="35" applyNumberFormat="0" applyFont="1" applyFill="1" applyBorder="1" applyAlignment="1" applyProtection="0">
      <alignment horizontal="left" vertical="bottom"/>
    </xf>
    <xf numFmtId="0" fontId="10" fillId="3" borderId="32" applyNumberFormat="0" applyFont="1" applyFill="1" applyBorder="1" applyAlignment="1" applyProtection="0">
      <alignment horizontal="left" vertical="bottom"/>
    </xf>
    <xf numFmtId="49" fontId="10" fillId="2" borderId="18" applyNumberFormat="1" applyFont="1" applyFill="1" applyBorder="1" applyAlignment="1" applyProtection="0">
      <alignment horizontal="center" vertical="bottom"/>
    </xf>
    <xf numFmtId="0" fontId="10" fillId="2" borderId="31" applyNumberFormat="1" applyFont="1" applyFill="1" applyBorder="1" applyAlignment="1" applyProtection="0">
      <alignment horizontal="center" vertical="bottom"/>
    </xf>
    <xf numFmtId="49" fontId="36" fillId="6" borderId="18" applyNumberFormat="1" applyFont="1" applyFill="1" applyBorder="1" applyAlignment="1" applyProtection="0">
      <alignment horizontal="center" vertical="bottom"/>
    </xf>
    <xf numFmtId="3" fontId="10" fillId="2" borderId="35" applyNumberFormat="1" applyFont="1" applyFill="1" applyBorder="1" applyAlignment="1" applyProtection="0">
      <alignment horizontal="center" vertical="bottom"/>
    </xf>
    <xf numFmtId="3" fontId="37" fillId="6" borderId="35" applyNumberFormat="1" applyFont="1" applyFill="1" applyBorder="1" applyAlignment="1" applyProtection="0">
      <alignment horizontal="center" vertical="bottom"/>
    </xf>
    <xf numFmtId="62" fontId="10" fillId="2" borderId="24" applyNumberFormat="1" applyFont="1" applyFill="1" applyBorder="1" applyAlignment="1" applyProtection="0">
      <alignment horizontal="center" vertical="bottom"/>
    </xf>
    <xf numFmtId="62" fontId="10" fillId="2" borderId="25" applyNumberFormat="1" applyFont="1" applyFill="1" applyBorder="1" applyAlignment="1" applyProtection="0">
      <alignment horizontal="center" vertical="bottom"/>
    </xf>
    <xf numFmtId="63" fontId="10" fillId="2" borderId="25" applyNumberFormat="1" applyFont="1" applyFill="1" applyBorder="1" applyAlignment="1" applyProtection="0">
      <alignment horizontal="center" vertical="bottom"/>
    </xf>
    <xf numFmtId="3" fontId="10" fillId="2" borderId="32" applyNumberFormat="1" applyFont="1" applyFill="1" applyBorder="1" applyAlignment="1" applyProtection="0">
      <alignment horizontal="center" vertical="bottom"/>
    </xf>
    <xf numFmtId="49" fontId="10" fillId="2" borderId="31" applyNumberFormat="1" applyFont="1" applyFill="1" applyBorder="1" applyAlignment="1" applyProtection="0">
      <alignment horizontal="center" vertical="bottom"/>
    </xf>
    <xf numFmtId="3" fontId="10" fillId="2" borderId="31" applyNumberFormat="1" applyFont="1" applyFill="1" applyBorder="1" applyAlignment="1" applyProtection="0">
      <alignment horizontal="center" vertical="bottom"/>
    </xf>
    <xf numFmtId="49" fontId="36" fillId="6" borderId="28" applyNumberFormat="1" applyFont="1" applyFill="1" applyBorder="1" applyAlignment="1" applyProtection="0">
      <alignment horizontal="center" vertical="bottom"/>
    </xf>
    <xf numFmtId="62" fontId="10" fillId="2" borderId="29" applyNumberFormat="1" applyFont="1" applyFill="1" applyBorder="1" applyAlignment="1" applyProtection="0">
      <alignment horizontal="center" vertical="bottom"/>
    </xf>
    <xf numFmtId="61" fontId="10" fillId="2" borderId="31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49" fontId="3" fillId="2" borderId="52" applyNumberFormat="1" applyFont="1" applyFill="1" applyBorder="1" applyAlignment="1" applyProtection="0">
      <alignment horizontal="left" vertical="bottom"/>
    </xf>
    <xf numFmtId="0" fontId="3" fillId="2" borderId="53" applyNumberFormat="0" applyFont="1" applyFill="1" applyBorder="1" applyAlignment="1" applyProtection="0">
      <alignment horizontal="left" vertical="bottom"/>
    </xf>
    <xf numFmtId="0" fontId="3" fillId="2" borderId="54" applyNumberFormat="0" applyFont="1" applyFill="1" applyBorder="1" applyAlignment="1" applyProtection="0">
      <alignment horizontal="left" vertical="bottom"/>
    </xf>
    <xf numFmtId="49" fontId="5" fillId="2" borderId="55" applyNumberFormat="1" applyFont="1" applyFill="1" applyBorder="1" applyAlignment="1" applyProtection="0">
      <alignment horizontal="center" vertical="bottom"/>
    </xf>
    <xf numFmtId="0" fontId="6" fillId="2" borderId="56" applyNumberFormat="0" applyFont="1" applyFill="1" applyBorder="1" applyAlignment="1" applyProtection="0">
      <alignment vertical="bottom"/>
    </xf>
    <xf numFmtId="0" fontId="6" fillId="2" borderId="57" applyNumberFormat="0" applyFont="1" applyFill="1" applyBorder="1" applyAlignment="1" applyProtection="0">
      <alignment vertical="bottom"/>
    </xf>
    <xf numFmtId="49" fontId="9" fillId="2" borderId="9" applyNumberFormat="1" applyFont="1" applyFill="1" applyBorder="1" applyAlignment="1" applyProtection="0">
      <alignment horizontal="center" vertical="bottom"/>
    </xf>
    <xf numFmtId="0" fontId="0" fillId="2" borderId="7" applyNumberFormat="0" applyFont="1" applyFill="1" applyBorder="1" applyAlignment="1" applyProtection="0">
      <alignment horizontal="center" vertical="bottom"/>
    </xf>
    <xf numFmtId="0" fontId="0" fillId="2" borderId="10" applyNumberFormat="0" applyFont="1" applyFill="1" applyBorder="1" applyAlignment="1" applyProtection="0">
      <alignment horizontal="center" vertical="bottom"/>
    </xf>
    <xf numFmtId="0" fontId="0" fillId="2" borderId="48" applyNumberFormat="0" applyFont="1" applyFill="1" applyBorder="1" applyAlignment="1" applyProtection="0">
      <alignment vertical="bottom"/>
    </xf>
    <xf numFmtId="0" fontId="0" fillId="2" borderId="40" applyNumberFormat="0" applyFont="1" applyFill="1" applyBorder="1" applyAlignment="1" applyProtection="0">
      <alignment vertical="bottom"/>
    </xf>
    <xf numFmtId="62" fontId="4" fillId="2" borderId="40" applyNumberFormat="1" applyFont="1" applyFill="1" applyBorder="1" applyAlignment="1" applyProtection="0">
      <alignment horizontal="center" vertical="bottom"/>
    </xf>
    <xf numFmtId="1" fontId="0" fillId="2" borderId="49" applyNumberFormat="1" applyFont="1" applyFill="1" applyBorder="1" applyAlignment="1" applyProtection="0">
      <alignment vertical="bottom"/>
    </xf>
    <xf numFmtId="49" fontId="11" fillId="4" borderId="35" applyNumberFormat="1" applyFont="1" applyFill="1" applyBorder="1" applyAlignment="1" applyProtection="0">
      <alignment horizontal="left" vertical="center"/>
    </xf>
    <xf numFmtId="0" fontId="0" fillId="2" borderId="58" applyNumberFormat="0" applyFont="1" applyFill="1" applyBorder="1" applyAlignment="1" applyProtection="0">
      <alignment vertical="bottom"/>
    </xf>
    <xf numFmtId="0" fontId="0" fillId="2" borderId="59" applyNumberFormat="0" applyFont="1" applyFill="1" applyBorder="1" applyAlignment="1" applyProtection="0">
      <alignment vertical="bottom"/>
    </xf>
    <xf numFmtId="49" fontId="10" fillId="2" borderId="20" applyNumberFormat="1" applyFont="1" applyFill="1" applyBorder="1" applyAlignment="1" applyProtection="0">
      <alignment horizontal="left" vertical="bottom"/>
    </xf>
    <xf numFmtId="0" fontId="10" fillId="2" borderId="20" applyNumberFormat="0" applyFont="1" applyFill="1" applyBorder="1" applyAlignment="1" applyProtection="0">
      <alignment horizontal="center" vertical="bottom"/>
    </xf>
    <xf numFmtId="62" fontId="10" fillId="2" borderId="30" applyNumberFormat="1" applyFont="1" applyFill="1" applyBorder="1" applyAlignment="1" applyProtection="0">
      <alignment horizontal="center" vertical="bottom"/>
    </xf>
    <xf numFmtId="1" fontId="10" fillId="3" borderId="18" applyNumberFormat="1" applyFont="1" applyFill="1" applyBorder="1" applyAlignment="1" applyProtection="0">
      <alignment horizontal="center" vertical="bottom"/>
    </xf>
    <xf numFmtId="49" fontId="38" fillId="2" borderId="20" applyNumberFormat="1" applyFont="1" applyFill="1" applyBorder="1" applyAlignment="1" applyProtection="0">
      <alignment horizontal="center" vertical="bottom"/>
    </xf>
    <xf numFmtId="3" fontId="37" fillId="6" borderId="18" applyNumberFormat="1" applyFont="1" applyFill="1" applyBorder="1" applyAlignment="1" applyProtection="0">
      <alignment horizontal="center" vertical="bottom"/>
    </xf>
    <xf numFmtId="62" fontId="33" fillId="2" borderId="24" applyNumberFormat="1" applyFont="1" applyFill="1" applyBorder="1" applyAlignment="1" applyProtection="0">
      <alignment horizontal="center" vertical="bottom"/>
    </xf>
    <xf numFmtId="3" fontId="37" fillId="2" borderId="19" applyNumberFormat="1" applyFont="1" applyFill="1" applyBorder="1" applyAlignment="1" applyProtection="0">
      <alignment horizontal="center" vertical="bottom"/>
    </xf>
    <xf numFmtId="3" fontId="37" fillId="2" borderId="20" applyNumberFormat="1" applyFont="1" applyFill="1" applyBorder="1" applyAlignment="1" applyProtection="0">
      <alignment horizontal="center" vertical="bottom"/>
    </xf>
    <xf numFmtId="62" fontId="33" fillId="2" borderId="25" applyNumberFormat="1" applyFont="1" applyFill="1" applyBorder="1" applyAlignment="1" applyProtection="0">
      <alignment horizontal="center" vertical="bottom"/>
    </xf>
    <xf numFmtId="49" fontId="37" fillId="2" borderId="20" applyNumberFormat="1" applyFont="1" applyFill="1" applyBorder="1" applyAlignment="1" applyProtection="0">
      <alignment horizontal="center" vertical="bottom"/>
    </xf>
    <xf numFmtId="1" fontId="37" fillId="3" borderId="18" applyNumberFormat="1" applyFont="1" applyFill="1" applyBorder="1" applyAlignment="1" applyProtection="0">
      <alignment horizontal="center" vertical="bottom"/>
    </xf>
    <xf numFmtId="49" fontId="10" fillId="2" borderId="26" applyNumberFormat="1" applyFont="1" applyFill="1" applyBorder="1" applyAlignment="1" applyProtection="0">
      <alignment horizontal="left" vertical="bottom"/>
    </xf>
    <xf numFmtId="49" fontId="38" fillId="2" borderId="27" applyNumberFormat="1" applyFont="1" applyFill="1" applyBorder="1" applyAlignment="1" applyProtection="0">
      <alignment horizontal="center" vertical="bottom"/>
    </xf>
    <xf numFmtId="3" fontId="37" fillId="6" borderId="28" applyNumberFormat="1" applyFont="1" applyFill="1" applyBorder="1" applyAlignment="1" applyProtection="0">
      <alignment horizontal="center" vertical="bottom"/>
    </xf>
    <xf numFmtId="62" fontId="33" fillId="2" borderId="29" applyNumberFormat="1" applyFont="1" applyFill="1" applyBorder="1" applyAlignment="1" applyProtection="0">
      <alignment horizontal="center" vertical="bottom"/>
    </xf>
    <xf numFmtId="3" fontId="37" fillId="2" borderId="26" applyNumberFormat="1" applyFont="1" applyFill="1" applyBorder="1" applyAlignment="1" applyProtection="0">
      <alignment horizontal="center" vertical="bottom"/>
    </xf>
    <xf numFmtId="3" fontId="37" fillId="2" borderId="27" applyNumberFormat="1" applyFont="1" applyFill="1" applyBorder="1" applyAlignment="1" applyProtection="0">
      <alignment horizontal="center" vertical="bottom"/>
    </xf>
    <xf numFmtId="1" fontId="37" fillId="3" borderId="28" applyNumberFormat="1" applyFont="1" applyFill="1" applyBorder="1" applyAlignment="1" applyProtection="0">
      <alignment horizontal="center" vertical="bottom"/>
    </xf>
    <xf numFmtId="49" fontId="10" fillId="2" borderId="20" applyNumberFormat="1" applyFont="1" applyFill="1" applyBorder="1" applyAlignment="1" applyProtection="0">
      <alignment vertical="bottom"/>
    </xf>
    <xf numFmtId="62" fontId="10" fillId="2" borderId="20" applyNumberFormat="1" applyFont="1" applyFill="1" applyBorder="1" applyAlignment="1" applyProtection="0">
      <alignment horizontal="center" vertical="bottom"/>
    </xf>
    <xf numFmtId="1" fontId="10" fillId="3" borderId="25" applyNumberFormat="1" applyFont="1" applyFill="1" applyBorder="1" applyAlignment="1" applyProtection="0">
      <alignment horizontal="center" vertical="bottom"/>
    </xf>
    <xf numFmtId="3" fontId="37" fillId="6" borderId="20" applyNumberFormat="1" applyFont="1" applyFill="1" applyBorder="1" applyAlignment="1" applyProtection="0">
      <alignment horizontal="center" vertical="bottom"/>
    </xf>
    <xf numFmtId="62" fontId="33" fillId="2" borderId="20" applyNumberFormat="1" applyFont="1" applyFill="1" applyBorder="1" applyAlignment="1" applyProtection="0">
      <alignment horizontal="center" vertical="bottom"/>
    </xf>
    <xf numFmtId="3" fontId="37" fillId="6" borderId="27" applyNumberFormat="1" applyFont="1" applyFill="1" applyBorder="1" applyAlignment="1" applyProtection="0">
      <alignment horizontal="center" vertical="bottom"/>
    </xf>
    <xf numFmtId="62" fontId="33" fillId="2" borderId="27" applyNumberFormat="1" applyFont="1" applyFill="1" applyBorder="1" applyAlignment="1" applyProtection="0">
      <alignment horizontal="center" vertical="bottom"/>
    </xf>
    <xf numFmtId="1" fontId="10" fillId="3" borderId="28" applyNumberFormat="1" applyFont="1" applyFill="1" applyBorder="1" applyAlignment="1" applyProtection="0">
      <alignment horizontal="center" vertical="bottom"/>
    </xf>
    <xf numFmtId="49" fontId="10" fillId="2" borderId="32" applyNumberFormat="1" applyFont="1" applyFill="1" applyBorder="1" applyAlignment="1" applyProtection="0">
      <alignment vertical="bottom"/>
    </xf>
    <xf numFmtId="0" fontId="10" fillId="2" borderId="30" applyNumberFormat="0" applyFont="1" applyFill="1" applyBorder="1" applyAlignment="1" applyProtection="0">
      <alignment horizontal="center" vertical="bottom"/>
    </xf>
    <xf numFmtId="1" fontId="10" fillId="3" borderId="31" applyNumberFormat="1" applyFont="1" applyFill="1" applyBorder="1" applyAlignment="1" applyProtection="0">
      <alignment horizontal="center" vertical="bottom"/>
    </xf>
    <xf numFmtId="49" fontId="10" fillId="3" borderId="52" applyNumberFormat="1" applyFont="1" applyFill="1" applyBorder="1" applyAlignment="1" applyProtection="0">
      <alignment horizontal="center" vertical="bottom"/>
    </xf>
    <xf numFmtId="0" fontId="0" fillId="2" borderId="60" applyNumberFormat="0" applyFont="1" applyFill="1" applyBorder="1" applyAlignment="1" applyProtection="0">
      <alignment vertical="bottom"/>
    </xf>
    <xf numFmtId="49" fontId="10" fillId="2" borderId="61" applyNumberFormat="1" applyFont="1" applyFill="1" applyBorder="1" applyAlignment="1" applyProtection="0">
      <alignment vertical="bottom"/>
    </xf>
    <xf numFmtId="49" fontId="38" fillId="2" borderId="39" applyNumberFormat="1" applyFont="1" applyFill="1" applyBorder="1" applyAlignment="1" applyProtection="0">
      <alignment horizontal="center" vertical="bottom"/>
    </xf>
    <xf numFmtId="62" fontId="33" fillId="2" borderId="39" applyNumberFormat="1" applyFont="1" applyFill="1" applyBorder="1" applyAlignment="1" applyProtection="0">
      <alignment horizontal="center" vertical="bottom"/>
    </xf>
    <xf numFmtId="3" fontId="37" fillId="2" borderId="39" applyNumberFormat="1" applyFont="1" applyFill="1" applyBorder="1" applyAlignment="1" applyProtection="0">
      <alignment horizontal="center" vertical="bottom"/>
    </xf>
    <xf numFmtId="1" fontId="10" fillId="3" borderId="62" applyNumberFormat="1" applyFont="1" applyFill="1" applyBorder="1" applyAlignment="1" applyProtection="0">
      <alignment horizontal="center" vertical="bottom"/>
    </xf>
    <xf numFmtId="62" fontId="10" fillId="2" borderId="39" applyNumberFormat="1" applyFont="1" applyFill="1" applyBorder="1" applyAlignment="1" applyProtection="0">
      <alignment horizontal="center" vertical="bottom"/>
    </xf>
    <xf numFmtId="3" fontId="37" fillId="2" borderId="30" applyNumberFormat="1" applyFont="1" applyFill="1" applyBorder="1" applyAlignment="1" applyProtection="0">
      <alignment horizontal="center" vertical="bottom"/>
    </xf>
    <xf numFmtId="3" fontId="10" fillId="2" borderId="20" applyNumberFormat="1" applyFont="1" applyFill="1" applyBorder="1" applyAlignment="1" applyProtection="0">
      <alignment horizontal="center" vertical="bottom"/>
    </xf>
    <xf numFmtId="62" fontId="10" fillId="2" borderId="27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0" fontId="0" fillId="2" borderId="63" applyNumberFormat="0" applyFont="1" applyFill="1" applyBorder="1" applyAlignment="1" applyProtection="0">
      <alignment vertical="bottom"/>
    </xf>
    <xf numFmtId="0" fontId="0" fillId="2" borderId="64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49" fontId="11" fillId="4" borderId="24" applyNumberFormat="1" applyFont="1" applyFill="1" applyBorder="1" applyAlignment="1" applyProtection="0">
      <alignment horizontal="center" vertical="center"/>
    </xf>
    <xf numFmtId="49" fontId="11" fillId="4" borderId="24" applyNumberFormat="1" applyFont="1" applyFill="1" applyBorder="1" applyAlignment="1" applyProtection="0">
      <alignment horizontal="left" vertical="center"/>
    </xf>
    <xf numFmtId="0" fontId="0" fillId="2" borderId="9" applyNumberFormat="0" applyFont="1" applyFill="1" applyBorder="1" applyAlignment="1" applyProtection="0">
      <alignment vertical="bottom"/>
    </xf>
    <xf numFmtId="0" fontId="0" fillId="2" borderId="65" applyNumberFormat="0" applyFont="1" applyFill="1" applyBorder="1" applyAlignment="1" applyProtection="0">
      <alignment vertical="bottom"/>
    </xf>
    <xf numFmtId="49" fontId="25" fillId="2" borderId="20" applyNumberFormat="1" applyFont="1" applyFill="1" applyBorder="1" applyAlignment="1" applyProtection="0">
      <alignment horizontal="center" vertical="bottom"/>
    </xf>
    <xf numFmtId="64" fontId="39" fillId="2" borderId="20" applyNumberFormat="1" applyFont="1" applyFill="1" applyBorder="1" applyAlignment="1" applyProtection="0">
      <alignment horizontal="center" vertical="bottom"/>
    </xf>
    <xf numFmtId="64" fontId="37" fillId="5" borderId="20" applyNumberFormat="1" applyFont="1" applyFill="1" applyBorder="1" applyAlignment="1" applyProtection="0">
      <alignment vertical="bottom"/>
    </xf>
    <xf numFmtId="3" fontId="34" fillId="2" borderId="20" applyNumberFormat="1" applyFont="1" applyFill="1" applyBorder="1" applyAlignment="1" applyProtection="0">
      <alignment horizontal="center" vertical="bottom"/>
    </xf>
    <xf numFmtId="49" fontId="10" fillId="2" borderId="66" applyNumberFormat="1" applyFont="1" applyFill="1" applyBorder="1" applyAlignment="1" applyProtection="0">
      <alignment vertical="bottom"/>
    </xf>
    <xf numFmtId="49" fontId="25" fillId="2" borderId="66" applyNumberFormat="1" applyFont="1" applyFill="1" applyBorder="1" applyAlignment="1" applyProtection="0">
      <alignment horizontal="center" vertical="bottom"/>
    </xf>
    <xf numFmtId="64" fontId="39" fillId="2" borderId="66" applyNumberFormat="1" applyFont="1" applyFill="1" applyBorder="1" applyAlignment="1" applyProtection="0">
      <alignment horizontal="center" vertical="bottom"/>
    </xf>
    <xf numFmtId="64" fontId="37" fillId="5" borderId="66" applyNumberFormat="1" applyFont="1" applyFill="1" applyBorder="1" applyAlignment="1" applyProtection="0">
      <alignment vertical="bottom"/>
    </xf>
    <xf numFmtId="62" fontId="10" fillId="2" borderId="66" applyNumberFormat="1" applyFont="1" applyFill="1" applyBorder="1" applyAlignment="1" applyProtection="0">
      <alignment horizontal="center" vertical="bottom"/>
    </xf>
    <xf numFmtId="3" fontId="34" fillId="2" borderId="66" applyNumberFormat="1" applyFont="1" applyFill="1" applyBorder="1" applyAlignment="1" applyProtection="0">
      <alignment horizontal="center" vertical="bottom"/>
    </xf>
    <xf numFmtId="49" fontId="10" fillId="2" borderId="67" applyNumberFormat="1" applyFont="1" applyFill="1" applyBorder="1" applyAlignment="1" applyProtection="0">
      <alignment vertical="bottom"/>
    </xf>
    <xf numFmtId="64" fontId="10" fillId="2" borderId="67" applyNumberFormat="1" applyFont="1" applyFill="1" applyBorder="1" applyAlignment="1" applyProtection="0">
      <alignment vertical="bottom"/>
    </xf>
    <xf numFmtId="62" fontId="10" fillId="2" borderId="67" applyNumberFormat="1" applyFont="1" applyFill="1" applyBorder="1" applyAlignment="1" applyProtection="0">
      <alignment horizontal="center" vertical="bottom"/>
    </xf>
    <xf numFmtId="0" fontId="10" fillId="2" borderId="67" applyNumberFormat="1" applyFont="1" applyFill="1" applyBorder="1" applyAlignment="1" applyProtection="0">
      <alignment horizontal="center" vertical="bottom"/>
    </xf>
    <xf numFmtId="49" fontId="10" fillId="3" borderId="68" applyNumberFormat="1" applyFont="1" applyFill="1" applyBorder="1" applyAlignment="1" applyProtection="0">
      <alignment horizontal="center" vertical="bottom"/>
    </xf>
    <xf numFmtId="0" fontId="0" fillId="2" borderId="69" applyNumberFormat="0" applyFont="1" applyFill="1" applyBorder="1" applyAlignment="1" applyProtection="0">
      <alignment vertical="bottom"/>
    </xf>
    <xf numFmtId="0" fontId="0" fillId="2" borderId="70" applyNumberFormat="0" applyFont="1" applyFill="1" applyBorder="1" applyAlignment="1" applyProtection="0">
      <alignment vertical="bottom"/>
    </xf>
    <xf numFmtId="0" fontId="0" fillId="2" borderId="71" applyNumberFormat="0" applyFont="1" applyFill="1" applyBorder="1" applyAlignment="1" applyProtection="0">
      <alignment vertical="bottom"/>
    </xf>
    <xf numFmtId="0" fontId="0" fillId="2" borderId="72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5" fillId="2" borderId="73" applyNumberFormat="1" applyFont="1" applyFill="1" applyBorder="1" applyAlignment="1" applyProtection="0">
      <alignment horizontal="center" vertical="bottom"/>
    </xf>
    <xf numFmtId="49" fontId="5" fillId="2" borderId="74" applyNumberFormat="1" applyFont="1" applyFill="1" applyBorder="1" applyAlignment="1" applyProtection="0">
      <alignment horizontal="center" vertical="bottom"/>
    </xf>
    <xf numFmtId="49" fontId="5" fillId="2" borderId="75" applyNumberFormat="1" applyFont="1" applyFill="1" applyBorder="1" applyAlignment="1" applyProtection="0">
      <alignment horizontal="center" vertical="bottom"/>
    </xf>
    <xf numFmtId="49" fontId="7" fillId="2" borderId="73" applyNumberFormat="1" applyFont="1" applyFill="1" applyBorder="1" applyAlignment="1" applyProtection="0">
      <alignment horizontal="center" vertical="bottom"/>
    </xf>
    <xf numFmtId="49" fontId="7" fillId="2" borderId="74" applyNumberFormat="1" applyFont="1" applyFill="1" applyBorder="1" applyAlignment="1" applyProtection="0">
      <alignment horizontal="center" vertical="bottom"/>
    </xf>
    <xf numFmtId="49" fontId="7" fillId="2" borderId="75" applyNumberFormat="1" applyFont="1" applyFill="1" applyBorder="1" applyAlignment="1" applyProtection="0">
      <alignment horizontal="center" vertical="bottom"/>
    </xf>
    <xf numFmtId="49" fontId="9" fillId="2" borderId="76" applyNumberFormat="1" applyFont="1" applyFill="1" applyBorder="1" applyAlignment="1" applyProtection="0">
      <alignment horizontal="center" vertical="bottom"/>
    </xf>
    <xf numFmtId="49" fontId="9" fillId="2" borderId="77" applyNumberFormat="1" applyFont="1" applyFill="1" applyBorder="1" applyAlignment="1" applyProtection="0">
      <alignment horizontal="center" vertical="bottom"/>
    </xf>
    <xf numFmtId="49" fontId="9" fillId="2" borderId="78" applyNumberFormat="1" applyFont="1" applyFill="1" applyBorder="1" applyAlignment="1" applyProtection="0">
      <alignment horizontal="center" vertical="bottom"/>
    </xf>
    <xf numFmtId="49" fontId="9" fillId="2" borderId="79" applyNumberFormat="1" applyFont="1" applyFill="1" applyBorder="1" applyAlignment="1" applyProtection="0">
      <alignment horizontal="center" vertical="bottom"/>
    </xf>
    <xf numFmtId="49" fontId="26" fillId="4" borderId="80" applyNumberFormat="1" applyFont="1" applyFill="1" applyBorder="1" applyAlignment="1" applyProtection="0">
      <alignment horizontal="center" vertical="center"/>
    </xf>
    <xf numFmtId="49" fontId="40" fillId="4" borderId="81" applyNumberFormat="1" applyFont="1" applyFill="1" applyBorder="1" applyAlignment="1" applyProtection="0">
      <alignment horizontal="center" vertical="center"/>
    </xf>
    <xf numFmtId="49" fontId="26" fillId="4" borderId="82" applyNumberFormat="1" applyFont="1" applyFill="1" applyBorder="1" applyAlignment="1" applyProtection="0">
      <alignment horizontal="center" vertical="center"/>
    </xf>
    <xf numFmtId="49" fontId="29" fillId="4" borderId="82" applyNumberFormat="1" applyFont="1" applyFill="1" applyBorder="1" applyAlignment="1" applyProtection="0">
      <alignment horizontal="center" vertical="center"/>
    </xf>
    <xf numFmtId="49" fontId="27" fillId="4" borderId="66" applyNumberFormat="1" applyFont="1" applyFill="1" applyBorder="1" applyAlignment="1" applyProtection="0">
      <alignment horizontal="center" vertical="center"/>
    </xf>
    <xf numFmtId="49" fontId="27" fillId="4" borderId="81" applyNumberFormat="1" applyFont="1" applyFill="1" applyBorder="1" applyAlignment="1" applyProtection="0">
      <alignment horizontal="center" vertical="center"/>
    </xf>
    <xf numFmtId="49" fontId="10" fillId="3" borderId="83" applyNumberFormat="1" applyFont="1" applyFill="1" applyBorder="1" applyAlignment="1" applyProtection="0">
      <alignment horizontal="center" vertical="bottom"/>
    </xf>
    <xf numFmtId="49" fontId="10" fillId="3" borderId="84" applyNumberFormat="1" applyFont="1" applyFill="1" applyBorder="1" applyAlignment="1" applyProtection="0">
      <alignment horizontal="center" vertical="bottom"/>
    </xf>
    <xf numFmtId="0" fontId="0" fillId="2" borderId="85" applyNumberFormat="0" applyFont="1" applyFill="1" applyBorder="1" applyAlignment="1" applyProtection="0">
      <alignment vertical="bottom"/>
    </xf>
    <xf numFmtId="62" fontId="26" fillId="3" borderId="20" applyNumberFormat="1" applyFont="1" applyFill="1" applyBorder="1" applyAlignment="1" applyProtection="0">
      <alignment horizontal="center" vertical="bottom"/>
    </xf>
    <xf numFmtId="49" fontId="16" fillId="2" borderId="20" applyNumberFormat="1" applyFont="1" applyFill="1" applyBorder="1" applyAlignment="1" applyProtection="0">
      <alignment horizontal="center" vertical="bottom"/>
    </xf>
    <xf numFmtId="3" fontId="41" fillId="6" borderId="20" applyNumberFormat="1" applyFont="1" applyFill="1" applyBorder="1" applyAlignment="1" applyProtection="0">
      <alignment horizontal="center" vertical="bottom"/>
    </xf>
    <xf numFmtId="59" fontId="36" fillId="2" borderId="20" applyNumberFormat="1" applyFont="1" applyFill="1" applyBorder="1" applyAlignment="1" applyProtection="0">
      <alignment horizontal="center" vertical="bottom"/>
    </xf>
    <xf numFmtId="3" fontId="34" fillId="6" borderId="20" applyNumberFormat="1" applyFont="1" applyFill="1" applyBorder="1" applyAlignment="1" applyProtection="0">
      <alignment horizontal="center" vertical="bottom"/>
    </xf>
    <xf numFmtId="3" fontId="37" fillId="2" borderId="18" applyNumberFormat="1" applyFont="1" applyFill="1" applyBorder="1" applyAlignment="1" applyProtection="0">
      <alignment horizontal="center" vertical="bottom"/>
    </xf>
    <xf numFmtId="3" fontId="10" fillId="2" borderId="18" applyNumberFormat="1" applyFont="1" applyFill="1" applyBorder="1" applyAlignment="1" applyProtection="0">
      <alignment horizontal="center" vertical="bottom"/>
    </xf>
    <xf numFmtId="0" fontId="16" fillId="2" borderId="20" applyNumberFormat="1" applyFont="1" applyFill="1" applyBorder="1" applyAlignment="1" applyProtection="0">
      <alignment horizontal="center" vertical="bottom"/>
    </xf>
    <xf numFmtId="49" fontId="10" fillId="2" borderId="86" applyNumberFormat="1" applyFont="1" applyFill="1" applyBorder="1" applyAlignment="1" applyProtection="0">
      <alignment vertical="bottom"/>
    </xf>
    <xf numFmtId="49" fontId="16" fillId="2" borderId="66" applyNumberFormat="1" applyFont="1" applyFill="1" applyBorder="1" applyAlignment="1" applyProtection="0">
      <alignment horizontal="center" vertical="bottom"/>
    </xf>
    <xf numFmtId="3" fontId="41" fillId="6" borderId="66" applyNumberFormat="1" applyFont="1" applyFill="1" applyBorder="1" applyAlignment="1" applyProtection="0">
      <alignment horizontal="center" vertical="bottom"/>
    </xf>
    <xf numFmtId="59" fontId="36" fillId="2" borderId="66" applyNumberFormat="1" applyFont="1" applyFill="1" applyBorder="1" applyAlignment="1" applyProtection="0">
      <alignment horizontal="center" vertical="bottom"/>
    </xf>
    <xf numFmtId="3" fontId="10" fillId="2" borderId="66" applyNumberFormat="1" applyFont="1" applyFill="1" applyBorder="1" applyAlignment="1" applyProtection="0">
      <alignment horizontal="center" vertical="bottom"/>
    </xf>
    <xf numFmtId="3" fontId="34" fillId="6" borderId="66" applyNumberFormat="1" applyFont="1" applyFill="1" applyBorder="1" applyAlignment="1" applyProtection="0">
      <alignment horizontal="center" vertical="bottom"/>
    </xf>
    <xf numFmtId="49" fontId="10" fillId="2" borderId="87" applyNumberFormat="1" applyFont="1" applyFill="1" applyBorder="1" applyAlignment="1" applyProtection="0">
      <alignment vertical="bottom"/>
    </xf>
    <xf numFmtId="62" fontId="26" fillId="3" borderId="88" applyNumberFormat="1" applyFont="1" applyFill="1" applyBorder="1" applyAlignment="1" applyProtection="0">
      <alignment horizontal="center" vertical="bottom"/>
    </xf>
    <xf numFmtId="49" fontId="10" fillId="2" borderId="89" applyNumberFormat="1" applyFont="1" applyFill="1" applyBorder="1" applyAlignment="1" applyProtection="0">
      <alignment horizontal="center" vertical="bottom"/>
    </xf>
    <xf numFmtId="49" fontId="10" fillId="2" borderId="90" applyNumberFormat="1" applyFont="1" applyFill="1" applyBorder="1" applyAlignment="1" applyProtection="0">
      <alignment horizontal="center" vertical="bottom"/>
    </xf>
    <xf numFmtId="49" fontId="16" fillId="2" borderId="89" applyNumberFormat="1" applyFont="1" applyFill="1" applyBorder="1" applyAlignment="1" applyProtection="0">
      <alignment horizontal="center" vertical="bottom"/>
    </xf>
    <xf numFmtId="3" fontId="41" fillId="6" borderId="89" applyNumberFormat="1" applyFont="1" applyFill="1" applyBorder="1" applyAlignment="1" applyProtection="0">
      <alignment horizontal="center" vertical="bottom"/>
    </xf>
    <xf numFmtId="59" fontId="36" fillId="2" borderId="90" applyNumberFormat="1" applyFont="1" applyFill="1" applyBorder="1" applyAlignment="1" applyProtection="0">
      <alignment horizontal="center" vertical="bottom"/>
    </xf>
    <xf numFmtId="3" fontId="10" fillId="2" borderId="91" applyNumberFormat="1" applyFont="1" applyFill="1" applyBorder="1" applyAlignment="1" applyProtection="0">
      <alignment horizontal="center" vertical="bottom"/>
    </xf>
    <xf numFmtId="3" fontId="34" fillId="6" borderId="90" applyNumberFormat="1" applyFont="1" applyFill="1" applyBorder="1" applyAlignment="1" applyProtection="0">
      <alignment horizontal="center" vertical="bottom"/>
    </xf>
    <xf numFmtId="49" fontId="10" fillId="2" borderId="89" applyNumberFormat="1" applyFont="1" applyFill="1" applyBorder="1" applyAlignment="1" applyProtection="0">
      <alignment vertical="bottom"/>
    </xf>
    <xf numFmtId="62" fontId="26" fillId="3" borderId="92" applyNumberFormat="1" applyFont="1" applyFill="1" applyBorder="1" applyAlignment="1" applyProtection="0">
      <alignment horizontal="center" vertical="bottom"/>
    </xf>
    <xf numFmtId="0" fontId="10" fillId="2" borderId="88" applyNumberFormat="1" applyFont="1" applyFill="1" applyBorder="1" applyAlignment="1" applyProtection="0">
      <alignment horizontal="center" vertical="bottom"/>
    </xf>
    <xf numFmtId="0" fontId="10" fillId="2" borderId="92" applyNumberFormat="1" applyFont="1" applyFill="1" applyBorder="1" applyAlignment="1" applyProtection="0">
      <alignment horizontal="center" vertical="bottom"/>
    </xf>
    <xf numFmtId="0" fontId="10" fillId="2" borderId="93" applyNumberFormat="1" applyFont="1" applyFill="1" applyBorder="1" applyAlignment="1" applyProtection="0">
      <alignment horizontal="center" vertical="bottom"/>
    </xf>
    <xf numFmtId="0" fontId="0" fillId="2" borderId="94" applyNumberFormat="0" applyFont="1" applyFill="1" applyBorder="1" applyAlignment="1" applyProtection="0">
      <alignment vertical="bottom"/>
    </xf>
    <xf numFmtId="62" fontId="0" fillId="2" borderId="95" applyNumberFormat="1" applyFont="1" applyFill="1" applyBorder="1" applyAlignment="1" applyProtection="0">
      <alignment vertical="bottom"/>
    </xf>
    <xf numFmtId="0" fontId="0" fillId="2" borderId="96" applyNumberFormat="0" applyFont="1" applyFill="1" applyBorder="1" applyAlignment="1" applyProtection="0">
      <alignment vertical="bottom"/>
    </xf>
    <xf numFmtId="0" fontId="0" fillId="2" borderId="97" applyNumberFormat="0" applyFont="1" applyFill="1" applyBorder="1" applyAlignment="1" applyProtection="0">
      <alignment vertical="bottom"/>
    </xf>
    <xf numFmtId="0" fontId="0" fillId="2" borderId="95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9" fillId="2" borderId="98" applyNumberFormat="1" applyFont="1" applyFill="1" applyBorder="1" applyAlignment="1" applyProtection="0">
      <alignment horizontal="center" vertical="bottom"/>
    </xf>
    <xf numFmtId="49" fontId="11" fillId="4" borderId="27" applyNumberFormat="1" applyFont="1" applyFill="1" applyBorder="1" applyAlignment="1" applyProtection="0">
      <alignment horizontal="center" vertical="center"/>
    </xf>
    <xf numFmtId="49" fontId="26" fillId="4" borderId="27" applyNumberFormat="1" applyFont="1" applyFill="1" applyBorder="1" applyAlignment="1" applyProtection="0">
      <alignment horizontal="left" vertical="center"/>
    </xf>
    <xf numFmtId="64" fontId="10" fillId="2" borderId="20" applyNumberFormat="1" applyFont="1" applyFill="1" applyBorder="1" applyAlignment="1" applyProtection="0">
      <alignment horizontal="center" vertical="bottom"/>
    </xf>
    <xf numFmtId="0" fontId="10" fillId="3" borderId="20" applyNumberFormat="1" applyFont="1" applyFill="1" applyBorder="1" applyAlignment="1" applyProtection="0">
      <alignment horizontal="center" vertical="bottom"/>
    </xf>
    <xf numFmtId="49" fontId="11" fillId="2" borderId="20" applyNumberFormat="1" applyFont="1" applyFill="1" applyBorder="1" applyAlignment="1" applyProtection="0">
      <alignment horizontal="center" vertical="bottom"/>
    </xf>
    <xf numFmtId="62" fontId="7" fillId="2" borderId="20" applyNumberFormat="1" applyFont="1" applyFill="1" applyBorder="1" applyAlignment="1" applyProtection="0">
      <alignment horizontal="center" vertical="bottom"/>
    </xf>
    <xf numFmtId="3" fontId="34" fillId="2" borderId="18" applyNumberFormat="1" applyFont="1" applyFill="1" applyBorder="1" applyAlignment="1" applyProtection="0">
      <alignment horizontal="center" vertical="bottom"/>
    </xf>
    <xf numFmtId="49" fontId="11" fillId="2" borderId="27" applyNumberFormat="1" applyFont="1" applyFill="1" applyBorder="1" applyAlignment="1" applyProtection="0">
      <alignment horizontal="center" vertical="bottom"/>
    </xf>
    <xf numFmtId="62" fontId="7" fillId="2" borderId="27" applyNumberFormat="1" applyFont="1" applyFill="1" applyBorder="1" applyAlignment="1" applyProtection="0">
      <alignment horizontal="center" vertical="bottom"/>
    </xf>
    <xf numFmtId="64" fontId="10" fillId="2" borderId="27" applyNumberFormat="1" applyFont="1" applyFill="1" applyBorder="1" applyAlignment="1" applyProtection="0">
      <alignment horizontal="center" vertical="bottom"/>
    </xf>
    <xf numFmtId="3" fontId="34" fillId="2" borderId="27" applyNumberFormat="1" applyFont="1" applyFill="1" applyBorder="1" applyAlignment="1" applyProtection="0">
      <alignment horizontal="center" vertical="bottom"/>
    </xf>
    <xf numFmtId="3" fontId="34" fillId="2" borderId="28" applyNumberFormat="1" applyFont="1" applyFill="1" applyBorder="1" applyAlignment="1" applyProtection="0">
      <alignment horizontal="center" vertical="bottom"/>
    </xf>
    <xf numFmtId="49" fontId="11" fillId="4" borderId="39" applyNumberFormat="1" applyFont="1" applyFill="1" applyBorder="1" applyAlignment="1" applyProtection="0">
      <alignment horizontal="center" vertical="center"/>
    </xf>
    <xf numFmtId="49" fontId="26" fillId="4" borderId="39" applyNumberFormat="1" applyFont="1" applyFill="1" applyBorder="1" applyAlignment="1" applyProtection="0">
      <alignment horizontal="left" vertical="center"/>
    </xf>
    <xf numFmtId="49" fontId="10" fillId="2" borderId="99" applyNumberFormat="1" applyFont="1" applyFill="1" applyBorder="1" applyAlignment="1" applyProtection="0">
      <alignment horizontal="left" vertical="bottom"/>
    </xf>
    <xf numFmtId="0" fontId="10" fillId="2" borderId="100" applyNumberFormat="1" applyFont="1" applyFill="1" applyBorder="1" applyAlignment="1" applyProtection="0">
      <alignment horizontal="center" vertical="bottom"/>
    </xf>
    <xf numFmtId="49" fontId="10" fillId="2" borderId="101" applyNumberFormat="1" applyFont="1" applyFill="1" applyBorder="1" applyAlignment="1" applyProtection="0">
      <alignment horizontal="left" vertical="bottom"/>
    </xf>
    <xf numFmtId="0" fontId="10" fillId="2" borderId="90" applyNumberFormat="1" applyFont="1" applyFill="1" applyBorder="1" applyAlignment="1" applyProtection="0">
      <alignment horizontal="center" vertical="bottom"/>
    </xf>
    <xf numFmtId="49" fontId="10" fillId="2" borderId="102" applyNumberFormat="1" applyFont="1" applyFill="1" applyBorder="1" applyAlignment="1" applyProtection="0">
      <alignment horizontal="left" vertical="bottom"/>
    </xf>
    <xf numFmtId="0" fontId="10" fillId="2" borderId="103" applyNumberFormat="1" applyFont="1" applyFill="1" applyBorder="1" applyAlignment="1" applyProtection="0">
      <alignment horizontal="center" vertical="bottom"/>
    </xf>
    <xf numFmtId="49" fontId="25" fillId="4" borderId="39" applyNumberFormat="1" applyFont="1" applyFill="1" applyBorder="1" applyAlignment="1" applyProtection="0">
      <alignment horizontal="center" vertical="center"/>
    </xf>
    <xf numFmtId="49" fontId="26" fillId="4" borderId="39" applyNumberFormat="1" applyFont="1" applyFill="1" applyBorder="1" applyAlignment="1" applyProtection="0">
      <alignment horizontal="center" vertical="center"/>
    </xf>
    <xf numFmtId="49" fontId="25" fillId="4" borderId="39" applyNumberFormat="1" applyFont="1" applyFill="1" applyBorder="1" applyAlignment="1" applyProtection="0">
      <alignment horizontal="left" vertical="center"/>
    </xf>
    <xf numFmtId="49" fontId="25" fillId="4" borderId="62" applyNumberFormat="1" applyFont="1" applyFill="1" applyBorder="1" applyAlignment="1" applyProtection="0">
      <alignment horizontal="center" vertical="top"/>
    </xf>
    <xf numFmtId="64" fontId="0" fillId="2" borderId="20" applyNumberFormat="1" applyFont="1" applyFill="1" applyBorder="1" applyAlignment="1" applyProtection="0">
      <alignment vertical="bottom"/>
    </xf>
    <xf numFmtId="2" fontId="10" fillId="3" borderId="20" applyNumberFormat="1" applyFont="1" applyFill="1" applyBorder="1" applyAlignment="1" applyProtection="0">
      <alignment horizontal="center" vertical="bottom"/>
    </xf>
    <xf numFmtId="4" fontId="10" fillId="2" borderId="20" applyNumberFormat="1" applyFont="1" applyFill="1" applyBorder="1" applyAlignment="1" applyProtection="0">
      <alignment horizontal="center" vertical="bottom"/>
    </xf>
    <xf numFmtId="64" fontId="42" fillId="2" borderId="20" applyNumberFormat="1" applyFont="1" applyFill="1" applyBorder="1" applyAlignment="1" applyProtection="0">
      <alignment horizontal="center" vertical="bottom"/>
    </xf>
    <xf numFmtId="63" fontId="10" fillId="2" borderId="18" applyNumberFormat="1" applyFont="1" applyFill="1" applyBorder="1" applyAlignment="1" applyProtection="0">
      <alignment horizontal="right" vertical="bottom"/>
    </xf>
    <xf numFmtId="49" fontId="25" fillId="2" borderId="27" applyNumberFormat="1" applyFont="1" applyFill="1" applyBorder="1" applyAlignment="1" applyProtection="0">
      <alignment horizontal="center" vertical="bottom"/>
    </xf>
    <xf numFmtId="4" fontId="10" fillId="2" borderId="27" applyNumberFormat="1" applyFont="1" applyFill="1" applyBorder="1" applyAlignment="1" applyProtection="0">
      <alignment horizontal="center" vertical="bottom"/>
    </xf>
    <xf numFmtId="64" fontId="42" fillId="2" borderId="27" applyNumberFormat="1" applyFont="1" applyFill="1" applyBorder="1" applyAlignment="1" applyProtection="0">
      <alignment horizontal="center" vertical="bottom"/>
    </xf>
    <xf numFmtId="63" fontId="10" fillId="2" borderId="28" applyNumberFormat="1" applyFont="1" applyFill="1" applyBorder="1" applyAlignment="1" applyProtection="0">
      <alignment horizontal="right" vertical="bottom"/>
    </xf>
    <xf numFmtId="0" fontId="0" applyNumberFormat="1" applyFont="1" applyFill="0" applyBorder="0" applyAlignment="1" applyProtection="0">
      <alignment vertical="bottom"/>
    </xf>
    <xf numFmtId="0" fontId="0" fillId="2" borderId="7" applyNumberFormat="0" applyFont="1" applyFill="1" applyBorder="1" applyAlignment="1" applyProtection="0">
      <alignment vertical="bottom"/>
    </xf>
    <xf numFmtId="14" fontId="4" fillId="2" borderId="7" applyNumberFormat="1" applyFont="1" applyFill="1" applyBorder="1" applyAlignment="1" applyProtection="0">
      <alignment horizontal="left" vertical="bottom"/>
    </xf>
    <xf numFmtId="49" fontId="43" fillId="2" borderId="7" applyNumberFormat="1" applyFont="1" applyFill="1" applyBorder="1" applyAlignment="1" applyProtection="0">
      <alignment horizontal="center" vertical="bottom"/>
    </xf>
    <xf numFmtId="49" fontId="44" fillId="2" borderId="7" applyNumberFormat="1" applyFont="1" applyFill="1" applyBorder="1" applyAlignment="1" applyProtection="0">
      <alignment horizontal="center" vertical="bottom"/>
    </xf>
    <xf numFmtId="0" fontId="45" fillId="2" borderId="7" applyNumberFormat="0" applyFont="1" applyFill="1" applyBorder="1" applyAlignment="1" applyProtection="0">
      <alignment vertical="bottom"/>
    </xf>
    <xf numFmtId="49" fontId="9" fillId="2" borderId="12" applyNumberFormat="1" applyFont="1" applyFill="1" applyBorder="1" applyAlignment="1" applyProtection="0">
      <alignment horizontal="right" vertical="bottom"/>
    </xf>
    <xf numFmtId="0" fontId="0" fillId="2" borderId="12" applyNumberFormat="0" applyFont="1" applyFill="1" applyBorder="1" applyAlignment="1" applyProtection="0">
      <alignment horizontal="right" vertical="bottom"/>
    </xf>
    <xf numFmtId="0" fontId="0" fillId="2" borderId="104" applyNumberFormat="0" applyFont="1" applyFill="1" applyBorder="1" applyAlignment="1" applyProtection="0">
      <alignment vertical="bottom"/>
    </xf>
    <xf numFmtId="49" fontId="11" fillId="4" borderId="20" applyNumberFormat="1" applyFont="1" applyFill="1" applyBorder="1" applyAlignment="1" applyProtection="0">
      <alignment horizontal="left" vertical="center"/>
    </xf>
    <xf numFmtId="61" fontId="25" fillId="2" borderId="105" applyNumberFormat="1" applyFont="1" applyFill="1" applyBorder="1" applyAlignment="1" applyProtection="0">
      <alignment horizontal="left" vertical="center"/>
    </xf>
    <xf numFmtId="0" fontId="10" fillId="2" borderId="105" applyNumberFormat="0" applyFont="1" applyFill="1" applyBorder="1" applyAlignment="1" applyProtection="0">
      <alignment horizontal="center" vertical="bottom"/>
    </xf>
    <xf numFmtId="63" fontId="10" fillId="2" borderId="20" applyNumberFormat="1" applyFont="1" applyFill="1" applyBorder="1" applyAlignment="1" applyProtection="0">
      <alignment horizontal="right" vertical="bottom"/>
    </xf>
    <xf numFmtId="63" fontId="10" fillId="2" borderId="106" applyNumberFormat="1" applyFont="1" applyFill="1" applyBorder="1" applyAlignment="1" applyProtection="0">
      <alignment horizontal="right" vertical="bottom"/>
    </xf>
    <xf numFmtId="63" fontId="10" fillId="2" borderId="65" applyNumberFormat="1" applyFont="1" applyFill="1" applyBorder="1" applyAlignment="1" applyProtection="0">
      <alignment horizontal="right" vertical="bottom"/>
    </xf>
    <xf numFmtId="49" fontId="10" fillId="2" borderId="20" applyNumberFormat="1" applyFont="1" applyFill="1" applyBorder="1" applyAlignment="1" applyProtection="0">
      <alignment horizontal="right" vertical="bottom"/>
    </xf>
    <xf numFmtId="0" fontId="0" fillId="2" borderId="107" applyNumberFormat="0" applyFont="1" applyFill="1" applyBorder="1" applyAlignment="1" applyProtection="0">
      <alignment vertical="bottom"/>
    </xf>
    <xf numFmtId="0" fontId="42" fillId="2" borderId="107" applyNumberFormat="0" applyFont="1" applyFill="1" applyBorder="1" applyAlignment="1" applyProtection="0">
      <alignment horizontal="center" vertical="bottom"/>
    </xf>
    <xf numFmtId="0" fontId="42" fillId="2" borderId="7" applyNumberFormat="0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49" fontId="46" fillId="2" borderId="7" applyNumberFormat="1" applyFont="1" applyFill="1" applyBorder="1" applyAlignment="1" applyProtection="0">
      <alignment horizontal="left" vertical="bottom" wrapText="1"/>
    </xf>
    <xf numFmtId="0" fontId="0" fillId="2" borderId="7" applyNumberFormat="0" applyFont="1" applyFill="1" applyBorder="1" applyAlignment="1" applyProtection="0">
      <alignment vertical="bottom" wrapText="1"/>
    </xf>
    <xf numFmtId="0" fontId="0" fillId="2" borderId="7" applyNumberFormat="0" applyFont="1" applyFill="1" applyBorder="1" applyAlignment="1" applyProtection="0">
      <alignment vertical="top"/>
    </xf>
    <xf numFmtId="0" fontId="0" fillId="2" borderId="104" applyNumberFormat="0" applyFont="1" applyFill="1" applyBorder="1" applyAlignment="1" applyProtection="0">
      <alignment vertical="bottom" wrapText="1"/>
    </xf>
    <xf numFmtId="49" fontId="47" fillId="7" borderId="73" applyNumberFormat="1" applyFont="1" applyFill="1" applyBorder="1" applyAlignment="1" applyProtection="0">
      <alignment horizontal="center" vertical="center"/>
    </xf>
    <xf numFmtId="0" fontId="0" fillId="2" borderId="108" applyNumberFormat="0" applyFont="1" applyFill="1" applyBorder="1" applyAlignment="1" applyProtection="0">
      <alignment vertical="top"/>
    </xf>
    <xf numFmtId="49" fontId="48" fillId="8" borderId="98" applyNumberFormat="1" applyFont="1" applyFill="1" applyBorder="1" applyAlignment="1" applyProtection="0">
      <alignment horizontal="center" vertical="top"/>
    </xf>
    <xf numFmtId="0" fontId="0" fillId="2" borderId="109" applyNumberFormat="0" applyFont="1" applyFill="1" applyBorder="1" applyAlignment="1" applyProtection="0">
      <alignment vertical="top"/>
    </xf>
    <xf numFmtId="0" fontId="0" fillId="2" borderId="12" applyNumberFormat="0" applyFont="1" applyFill="1" applyBorder="1" applyAlignment="1" applyProtection="0">
      <alignment vertical="top"/>
    </xf>
    <xf numFmtId="0" fontId="49" fillId="2" borderId="110" applyNumberFormat="0" applyFont="1" applyFill="1" applyBorder="1" applyAlignment="1" applyProtection="0">
      <alignment horizontal="center" vertical="center" wrapText="1"/>
    </xf>
    <xf numFmtId="49" fontId="49" fillId="2" borderId="111" applyNumberFormat="1" applyFont="1" applyFill="1" applyBorder="1" applyAlignment="1" applyProtection="0">
      <alignment horizontal="center" vertical="center" wrapText="1"/>
    </xf>
    <xf numFmtId="49" fontId="50" fillId="2" borderId="111" applyNumberFormat="1" applyFont="1" applyFill="1" applyBorder="1" applyAlignment="1" applyProtection="0">
      <alignment horizontal="center" vertical="center" wrapText="1"/>
    </xf>
    <xf numFmtId="49" fontId="51" fillId="2" borderId="112" applyNumberFormat="1" applyFont="1" applyFill="1" applyBorder="1" applyAlignment="1" applyProtection="0">
      <alignment horizontal="center" vertical="center" wrapText="1"/>
    </xf>
    <xf numFmtId="0" fontId="0" fillId="2" borderId="23" applyNumberFormat="0" applyFont="1" applyFill="1" applyBorder="1" applyAlignment="1" applyProtection="0">
      <alignment vertical="top"/>
    </xf>
    <xf numFmtId="0" fontId="49" fillId="2" borderId="113" applyNumberFormat="0" applyFont="1" applyFill="1" applyBorder="1" applyAlignment="1" applyProtection="0">
      <alignment horizontal="center" vertical="center" wrapText="1"/>
    </xf>
    <xf numFmtId="0" fontId="49" fillId="2" borderId="114" applyNumberFormat="0" applyFont="1" applyFill="1" applyBorder="1" applyAlignment="1" applyProtection="0">
      <alignment horizontal="center" vertical="center" wrapText="1"/>
    </xf>
    <xf numFmtId="49" fontId="53" fillId="2" borderId="20" applyNumberFormat="1" applyFont="1" applyFill="1" applyBorder="1" applyAlignment="1" applyProtection="0">
      <alignment horizontal="center" vertical="center" wrapText="1"/>
    </xf>
    <xf numFmtId="49" fontId="53" fillId="2" borderId="18" applyNumberFormat="1" applyFont="1" applyFill="1" applyBorder="1" applyAlignment="1" applyProtection="0">
      <alignment horizontal="center" vertical="center" wrapText="1"/>
    </xf>
    <xf numFmtId="49" fontId="55" fillId="2" borderId="20" applyNumberFormat="1" applyFont="1" applyFill="1" applyBorder="1" applyAlignment="1" applyProtection="0">
      <alignment horizontal="center" vertical="top" wrapText="1"/>
    </xf>
    <xf numFmtId="0" fontId="55" fillId="2" borderId="20" applyNumberFormat="1" applyFont="1" applyFill="1" applyBorder="1" applyAlignment="1" applyProtection="0">
      <alignment horizontal="center" vertical="top" wrapText="1"/>
    </xf>
    <xf numFmtId="2" fontId="53" fillId="2" borderId="20" applyNumberFormat="1" applyFont="1" applyFill="1" applyBorder="1" applyAlignment="1" applyProtection="0">
      <alignment horizontal="center" vertical="top"/>
    </xf>
    <xf numFmtId="0" fontId="49" fillId="2" borderId="115" applyNumberFormat="0" applyFont="1" applyFill="1" applyBorder="1" applyAlignment="1" applyProtection="0">
      <alignment horizontal="center" vertical="center" wrapText="1"/>
    </xf>
    <xf numFmtId="49" fontId="48" fillId="8" borderId="116" applyNumberFormat="1" applyFont="1" applyFill="1" applyBorder="1" applyAlignment="1" applyProtection="0">
      <alignment horizontal="center" vertical="top"/>
    </xf>
    <xf numFmtId="0" fontId="0" fillId="2" borderId="117" applyNumberFormat="0" applyFont="1" applyFill="1" applyBorder="1" applyAlignment="1" applyProtection="0">
      <alignment vertical="top"/>
    </xf>
    <xf numFmtId="0" fontId="0" fillId="2" borderId="22" applyNumberFormat="0" applyFont="1" applyFill="1" applyBorder="1" applyAlignment="1" applyProtection="0">
      <alignment vertical="top"/>
    </xf>
    <xf numFmtId="0" fontId="0" fillId="2" borderId="16" applyNumberFormat="0" applyFont="1" applyFill="1" applyBorder="1" applyAlignment="1" applyProtection="0">
      <alignment vertical="top"/>
    </xf>
    <xf numFmtId="0" fontId="49" fillId="2" borderId="118" applyNumberFormat="0" applyFont="1" applyFill="1" applyBorder="1" applyAlignment="1" applyProtection="0">
      <alignment horizontal="center" vertical="center" wrapText="1"/>
    </xf>
    <xf numFmtId="49" fontId="49" fillId="2" borderId="119" applyNumberFormat="1" applyFont="1" applyFill="1" applyBorder="1" applyAlignment="1" applyProtection="0">
      <alignment horizontal="center" vertical="center" wrapText="1"/>
    </xf>
    <xf numFmtId="49" fontId="56" fillId="2" borderId="119" applyNumberFormat="1" applyFont="1" applyFill="1" applyBorder="1" applyAlignment="1" applyProtection="0">
      <alignment horizontal="center" vertical="center" wrapText="1"/>
    </xf>
    <xf numFmtId="0" fontId="56" fillId="2" borderId="114" applyNumberFormat="0" applyFont="1" applyFill="1" applyBorder="1" applyAlignment="1" applyProtection="0">
      <alignment horizontal="center" vertical="center" wrapText="1"/>
    </xf>
    <xf numFmtId="49" fontId="53" fillId="2" borderId="20" applyNumberFormat="1" applyFont="1" applyFill="1" applyBorder="1" applyAlignment="1" applyProtection="0">
      <alignment horizontal="center" vertical="top" wrapText="1"/>
    </xf>
    <xf numFmtId="49" fontId="53" fillId="2" borderId="18" applyNumberFormat="1" applyFont="1" applyFill="1" applyBorder="1" applyAlignment="1" applyProtection="0">
      <alignment horizontal="center" vertical="top" wrapText="1"/>
    </xf>
    <xf numFmtId="2" fontId="53" fillId="2" borderId="18" applyNumberFormat="1" applyFont="1" applyFill="1" applyBorder="1" applyAlignment="1" applyProtection="0">
      <alignment horizontal="center" vertical="top"/>
    </xf>
    <xf numFmtId="2" fontId="53" fillId="2" borderId="112" applyNumberFormat="1" applyFont="1" applyFill="1" applyBorder="1" applyAlignment="1" applyProtection="0">
      <alignment horizontal="center" vertical="top"/>
    </xf>
    <xf numFmtId="2" fontId="53" fillId="2" borderId="23" applyNumberFormat="1" applyFont="1" applyFill="1" applyBorder="1" applyAlignment="1" applyProtection="0">
      <alignment horizontal="center" vertical="top"/>
    </xf>
    <xf numFmtId="49" fontId="48" fillId="8" borderId="14" applyNumberFormat="1" applyFont="1" applyFill="1" applyBorder="1" applyAlignment="1" applyProtection="0">
      <alignment horizontal="left" vertical="top"/>
    </xf>
    <xf numFmtId="0" fontId="48" fillId="8" borderId="38" applyNumberFormat="0" applyFont="1" applyFill="1" applyBorder="1" applyAlignment="1" applyProtection="0">
      <alignment horizontal="left" vertical="top"/>
    </xf>
    <xf numFmtId="0" fontId="48" fillId="8" borderId="120" applyNumberFormat="0" applyFont="1" applyFill="1" applyBorder="1" applyAlignment="1" applyProtection="0">
      <alignment horizontal="left" vertical="top"/>
    </xf>
    <xf numFmtId="49" fontId="50" fillId="2" borderId="121" applyNumberFormat="1" applyFont="1" applyFill="1" applyBorder="1" applyAlignment="1" applyProtection="0">
      <alignment horizontal="center" vertical="center" wrapText="1"/>
    </xf>
    <xf numFmtId="0" fontId="0" fillId="2" borderId="122" applyNumberFormat="0" applyFont="1" applyFill="1" applyBorder="1" applyAlignment="1" applyProtection="0">
      <alignment vertical="top"/>
    </xf>
    <xf numFmtId="0" fontId="49" fillId="2" borderId="123" applyNumberFormat="0" applyFont="1" applyFill="1" applyBorder="1" applyAlignment="1" applyProtection="0">
      <alignment horizontal="center" vertical="center" wrapText="1"/>
    </xf>
    <xf numFmtId="0" fontId="49" fillId="2" borderId="13" applyNumberFormat="0" applyFont="1" applyFill="1" applyBorder="1" applyAlignment="1" applyProtection="0">
      <alignment horizontal="center" vertical="center" wrapText="1"/>
    </xf>
    <xf numFmtId="3" fontId="55" fillId="2" borderId="20" applyNumberFormat="1" applyFont="1" applyFill="1" applyBorder="1" applyAlignment="1" applyProtection="0">
      <alignment horizontal="center" vertical="center"/>
    </xf>
    <xf numFmtId="4" fontId="53" fillId="2" borderId="20" applyNumberFormat="1" applyFont="1" applyFill="1" applyBorder="1" applyAlignment="1" applyProtection="0">
      <alignment horizontal="center" vertical="center"/>
    </xf>
    <xf numFmtId="49" fontId="48" fillId="8" borderId="14" applyNumberFormat="1" applyFont="1" applyFill="1" applyBorder="1" applyAlignment="1" applyProtection="0">
      <alignment horizontal="center" vertical="top"/>
    </xf>
    <xf numFmtId="0" fontId="0" fillId="2" borderId="15" applyNumberFormat="0" applyFont="1" applyFill="1" applyBorder="1" applyAlignment="1" applyProtection="0">
      <alignment vertical="top"/>
    </xf>
    <xf numFmtId="49" fontId="52" fillId="2" borderId="112" applyNumberFormat="1" applyFont="1" applyFill="1" applyBorder="1" applyAlignment="1" applyProtection="0">
      <alignment horizontal="center" vertical="center" wrapText="1"/>
    </xf>
    <xf numFmtId="2" fontId="53" fillId="2" borderId="20" applyNumberFormat="1" applyFont="1" applyFill="1" applyBorder="1" applyAlignment="1" applyProtection="0">
      <alignment horizontal="center" vertical="center"/>
    </xf>
    <xf numFmtId="49" fontId="0" fillId="2" borderId="107" applyNumberFormat="1" applyFont="1" applyFill="1" applyBorder="1" applyAlignment="1" applyProtection="0">
      <alignment vertical="top"/>
    </xf>
    <xf numFmtId="0" fontId="0" fillId="2" borderId="107" applyNumberFormat="0" applyFont="1" applyFill="1" applyBorder="1" applyAlignment="1" applyProtection="0">
      <alignment vertical="top"/>
    </xf>
    <xf numFmtId="0" fontId="0" applyNumberFormat="1" applyFont="1" applyFill="0" applyBorder="0" applyAlignment="1" applyProtection="0">
      <alignment vertical="bottom"/>
    </xf>
    <xf numFmtId="0" fontId="46" fillId="2" borderId="7" applyNumberFormat="0" applyFont="1" applyFill="1" applyBorder="1" applyAlignment="1" applyProtection="0">
      <alignment horizontal="left" vertical="bottom" wrapText="1"/>
    </xf>
    <xf numFmtId="0" fontId="59" fillId="2" borderId="7" applyNumberFormat="0" applyFont="1" applyFill="1" applyBorder="1" applyAlignment="1" applyProtection="0">
      <alignment horizontal="left" vertical="bottom" wrapText="1"/>
    </xf>
    <xf numFmtId="0" fontId="0" fillId="2" borderId="124" applyNumberFormat="0" applyFont="1" applyFill="1" applyBorder="1" applyAlignment="1" applyProtection="0">
      <alignment vertical="bottom"/>
    </xf>
    <xf numFmtId="0" fontId="59" fillId="2" borderId="104" applyNumberFormat="0" applyFont="1" applyFill="1" applyBorder="1" applyAlignment="1" applyProtection="0">
      <alignment horizontal="left" vertical="bottom" wrapText="1"/>
    </xf>
    <xf numFmtId="0" fontId="59" fillId="9" borderId="125" applyNumberFormat="0" applyFont="1" applyFill="1" applyBorder="1" applyAlignment="1" applyProtection="0">
      <alignment horizontal="left" vertical="bottom" wrapText="1"/>
    </xf>
    <xf numFmtId="0" fontId="59" fillId="9" borderId="78" applyNumberFormat="0" applyFont="1" applyFill="1" applyBorder="1" applyAlignment="1" applyProtection="0">
      <alignment horizontal="left" vertical="bottom" wrapText="1"/>
    </xf>
    <xf numFmtId="0" fontId="59" fillId="9" borderId="126" applyNumberFormat="0" applyFont="1" applyFill="1" applyBorder="1" applyAlignment="1" applyProtection="0">
      <alignment horizontal="left" vertical="bottom" wrapText="1"/>
    </xf>
    <xf numFmtId="49" fontId="58" fillId="2" borderId="127" applyNumberFormat="1" applyFont="1" applyFill="1" applyBorder="1" applyAlignment="1" applyProtection="0">
      <alignment horizontal="center" vertical="center" wrapText="1"/>
    </xf>
    <xf numFmtId="49" fontId="60" fillId="2" borderId="127" applyNumberFormat="1" applyFont="1" applyFill="1" applyBorder="1" applyAlignment="1" applyProtection="0">
      <alignment horizontal="center" vertical="center" wrapText="1"/>
    </xf>
    <xf numFmtId="49" fontId="58" fillId="2" borderId="128" applyNumberFormat="1" applyFont="1" applyFill="1" applyBorder="1" applyAlignment="1" applyProtection="0">
      <alignment horizontal="center" vertical="center" wrapText="1"/>
    </xf>
    <xf numFmtId="0" fontId="59" fillId="2" borderId="51" applyNumberFormat="0" applyFont="1" applyFill="1" applyBorder="1" applyAlignment="1" applyProtection="0">
      <alignment horizontal="center" vertical="center" wrapText="1"/>
    </xf>
    <xf numFmtId="0" fontId="58" fillId="2" borderId="129" applyNumberFormat="0" applyFont="1" applyFill="1" applyBorder="1" applyAlignment="1" applyProtection="0">
      <alignment horizontal="center" vertical="center" wrapText="1"/>
    </xf>
    <xf numFmtId="2" fontId="60" fillId="2" borderId="129" applyNumberFormat="1" applyFont="1" applyFill="1" applyBorder="1" applyAlignment="1" applyProtection="0">
      <alignment horizontal="center" vertical="center" wrapText="1"/>
    </xf>
    <xf numFmtId="49" fontId="58" fillId="2" borderId="32" applyNumberFormat="1" applyFont="1" applyFill="1" applyBorder="1" applyAlignment="1" applyProtection="0">
      <alignment horizontal="center" vertical="center" wrapText="1"/>
    </xf>
    <xf numFmtId="49" fontId="58" fillId="2" borderId="31" applyNumberFormat="1" applyFont="1" applyFill="1" applyBorder="1" applyAlignment="1" applyProtection="0">
      <alignment horizontal="center" vertical="center" wrapText="1"/>
    </xf>
    <xf numFmtId="49" fontId="0" fillId="2" borderId="61" applyNumberFormat="1" applyFont="1" applyFill="1" applyBorder="1" applyAlignment="1" applyProtection="0">
      <alignment vertical="bottom"/>
    </xf>
    <xf numFmtId="2" fontId="61" fillId="2" borderId="39" applyNumberFormat="1" applyFont="1" applyFill="1" applyBorder="1" applyAlignment="1" applyProtection="0">
      <alignment horizontal="center" vertical="center"/>
    </xf>
    <xf numFmtId="62" fontId="62" fillId="2" borderId="39" applyNumberFormat="1" applyFont="1" applyFill="1" applyBorder="1" applyAlignment="1" applyProtection="0">
      <alignment horizontal="center" vertical="center"/>
    </xf>
    <xf numFmtId="2" fontId="61" fillId="2" borderId="39" applyNumberFormat="1" applyFont="1" applyFill="1" applyBorder="1" applyAlignment="1" applyProtection="0">
      <alignment horizontal="right" vertical="top"/>
    </xf>
    <xf numFmtId="2" fontId="61" fillId="2" borderId="62" applyNumberFormat="1" applyFont="1" applyFill="1" applyBorder="1" applyAlignment="1" applyProtection="0">
      <alignment horizontal="right" vertical="center"/>
    </xf>
    <xf numFmtId="49" fontId="0" fillId="2" borderId="19" applyNumberFormat="1" applyFont="1" applyFill="1" applyBorder="1" applyAlignment="1" applyProtection="0">
      <alignment vertical="bottom"/>
    </xf>
    <xf numFmtId="2" fontId="61" fillId="2" borderId="20" applyNumberFormat="1" applyFont="1" applyFill="1" applyBorder="1" applyAlignment="1" applyProtection="0">
      <alignment horizontal="center" vertical="center"/>
    </xf>
    <xf numFmtId="62" fontId="62" fillId="2" borderId="20" applyNumberFormat="1" applyFont="1" applyFill="1" applyBorder="1" applyAlignment="1" applyProtection="0">
      <alignment horizontal="center" vertical="center"/>
    </xf>
    <xf numFmtId="2" fontId="61" fillId="2" borderId="20" applyNumberFormat="1" applyFont="1" applyFill="1" applyBorder="1" applyAlignment="1" applyProtection="0">
      <alignment horizontal="right" vertical="top"/>
    </xf>
    <xf numFmtId="2" fontId="61" fillId="2" borderId="18" applyNumberFormat="1" applyFont="1" applyFill="1" applyBorder="1" applyAlignment="1" applyProtection="0">
      <alignment horizontal="right" vertical="center"/>
    </xf>
    <xf numFmtId="49" fontId="0" fillId="2" borderId="26" applyNumberFormat="1" applyFont="1" applyFill="1" applyBorder="1" applyAlignment="1" applyProtection="0">
      <alignment vertical="bottom"/>
    </xf>
    <xf numFmtId="2" fontId="61" fillId="2" borderId="27" applyNumberFormat="1" applyFont="1" applyFill="1" applyBorder="1" applyAlignment="1" applyProtection="0">
      <alignment horizontal="center" vertical="center"/>
    </xf>
    <xf numFmtId="62" fontId="62" fillId="2" borderId="27" applyNumberFormat="1" applyFont="1" applyFill="1" applyBorder="1" applyAlignment="1" applyProtection="0">
      <alignment horizontal="center" vertical="center"/>
    </xf>
    <xf numFmtId="2" fontId="61" fillId="2" borderId="27" applyNumberFormat="1" applyFont="1" applyFill="1" applyBorder="1" applyAlignment="1" applyProtection="0">
      <alignment horizontal="right" vertical="top"/>
    </xf>
    <xf numFmtId="2" fontId="61" fillId="2" borderId="28" applyNumberFormat="1" applyFont="1" applyFill="1" applyBorder="1" applyAlignment="1" applyProtection="0">
      <alignment horizontal="right" vertical="center"/>
    </xf>
    <xf numFmtId="0" fontId="0" applyNumberFormat="1" applyFont="1" applyFill="0" applyBorder="0" applyAlignment="1" applyProtection="0">
      <alignment vertical="bottom"/>
    </xf>
    <xf numFmtId="49" fontId="0" fillId="2" borderId="7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42" fillId="2" borderId="7" applyNumberFormat="0" applyFont="1" applyFill="1" applyBorder="1" applyAlignment="1" applyProtection="0">
      <alignment vertical="bottom"/>
    </xf>
    <xf numFmtId="49" fontId="63" fillId="2" borderId="7" applyNumberFormat="1" applyFont="1" applyFill="1" applyBorder="1" applyAlignment="1" applyProtection="0">
      <alignment horizontal="left" vertical="bottom"/>
    </xf>
    <xf numFmtId="14" fontId="4" fillId="2" borderId="7" applyNumberFormat="1" applyFont="1" applyFill="1" applyBorder="1" applyAlignment="1" applyProtection="0">
      <alignment vertical="bottom"/>
    </xf>
    <xf numFmtId="14" fontId="27" fillId="2" borderId="130" applyNumberFormat="1" applyFont="1" applyFill="1" applyBorder="1" applyAlignment="1" applyProtection="0">
      <alignment vertical="bottom"/>
    </xf>
    <xf numFmtId="0" fontId="42" fillId="2" borderId="130" applyNumberFormat="0" applyFont="1" applyFill="1" applyBorder="1" applyAlignment="1" applyProtection="0">
      <alignment vertical="bottom"/>
    </xf>
    <xf numFmtId="49" fontId="4" fillId="4" borderId="131" applyNumberFormat="1" applyFont="1" applyFill="1" applyBorder="1" applyAlignment="1" applyProtection="0">
      <alignment horizontal="center" vertical="bottom"/>
    </xf>
    <xf numFmtId="0" fontId="0" fillId="2" borderId="132" applyNumberFormat="0" applyFont="1" applyFill="1" applyBorder="1" applyAlignment="1" applyProtection="0">
      <alignment vertical="bottom"/>
    </xf>
    <xf numFmtId="0" fontId="0" fillId="2" borderId="133" applyNumberFormat="0" applyFont="1" applyFill="1" applyBorder="1" applyAlignment="1" applyProtection="0">
      <alignment vertical="bottom"/>
    </xf>
    <xf numFmtId="0" fontId="0" fillId="2" borderId="134" applyNumberFormat="0" applyFont="1" applyFill="1" applyBorder="1" applyAlignment="1" applyProtection="0">
      <alignment vertical="bottom"/>
    </xf>
    <xf numFmtId="65" fontId="13" fillId="2" borderId="135" applyNumberFormat="1" applyFont="1" applyFill="1" applyBorder="1" applyAlignment="1" applyProtection="0">
      <alignment vertical="bottom"/>
    </xf>
    <xf numFmtId="0" fontId="42" fillId="2" borderId="135" applyNumberFormat="0" applyFont="1" applyFill="1" applyBorder="1" applyAlignment="1" applyProtection="0">
      <alignment vertical="bottom"/>
    </xf>
    <xf numFmtId="49" fontId="33" fillId="2" borderId="7" applyNumberFormat="1" applyFont="1" applyFill="1" applyBorder="1" applyAlignment="1" applyProtection="0">
      <alignment vertical="bottom"/>
    </xf>
    <xf numFmtId="0" fontId="64" fillId="2" borderId="7" applyNumberFormat="0" applyFont="1" applyFill="1" applyBorder="1" applyAlignment="1" applyProtection="0">
      <alignment vertical="bottom"/>
    </xf>
    <xf numFmtId="0" fontId="65" fillId="2" borderId="7" applyNumberFormat="0" applyFont="1" applyFill="1" applyBorder="1" applyAlignment="1" applyProtection="0">
      <alignment vertical="bottom"/>
    </xf>
    <xf numFmtId="0" fontId="33" fillId="2" borderId="7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63" fillId="3" borderId="136" applyNumberFormat="1" applyFont="1" applyFill="1" applyBorder="1" applyAlignment="1" applyProtection="0">
      <alignment horizontal="left" vertical="bottom"/>
    </xf>
    <xf numFmtId="61" fontId="42" fillId="3" borderId="137" applyNumberFormat="1" applyFont="1" applyFill="1" applyBorder="1" applyAlignment="1" applyProtection="0">
      <alignment vertical="bottom"/>
    </xf>
    <xf numFmtId="66" fontId="42" fillId="3" borderId="137" applyNumberFormat="1" applyFont="1" applyFill="1" applyBorder="1" applyAlignment="1" applyProtection="0">
      <alignment vertical="bottom"/>
    </xf>
    <xf numFmtId="65" fontId="25" fillId="2" borderId="108" applyNumberFormat="1" applyFont="1" applyFill="1" applyBorder="1" applyAlignment="1" applyProtection="0">
      <alignment horizontal="center" vertical="bottom"/>
    </xf>
    <xf numFmtId="0" fontId="17" fillId="2" borderId="7" applyNumberFormat="0" applyFont="1" applyFill="1" applyBorder="1" applyAlignment="1" applyProtection="0">
      <alignment vertical="bottom"/>
    </xf>
    <xf numFmtId="65" fontId="42" fillId="2" borderId="7" applyNumberFormat="1" applyFont="1" applyFill="1" applyBorder="1" applyAlignment="1" applyProtection="0">
      <alignment vertical="bottom"/>
    </xf>
    <xf numFmtId="2" fontId="42" fillId="2" borderId="7" applyNumberFormat="1" applyFont="1" applyFill="1" applyBorder="1" applyAlignment="1" applyProtection="0">
      <alignment vertical="bottom"/>
    </xf>
    <xf numFmtId="0" fontId="66" fillId="3" borderId="138" applyNumberFormat="0" applyFont="1" applyFill="1" applyBorder="1" applyAlignment="1" applyProtection="0">
      <alignment vertical="bottom"/>
    </xf>
    <xf numFmtId="61" fontId="66" fillId="3" borderId="74" applyNumberFormat="1" applyFont="1" applyFill="1" applyBorder="1" applyAlignment="1" applyProtection="0">
      <alignment vertical="bottom"/>
    </xf>
    <xf numFmtId="66" fontId="66" fillId="3" borderId="74" applyNumberFormat="1" applyFont="1" applyFill="1" applyBorder="1" applyAlignment="1" applyProtection="0">
      <alignment vertical="bottom"/>
    </xf>
    <xf numFmtId="65" fontId="66" fillId="2" borderId="108" applyNumberFormat="1" applyFont="1" applyFill="1" applyBorder="1" applyAlignment="1" applyProtection="0">
      <alignment horizontal="center" vertical="bottom"/>
    </xf>
    <xf numFmtId="65" fontId="66" fillId="2" borderId="7" applyNumberFormat="1" applyFont="1" applyFill="1" applyBorder="1" applyAlignment="1" applyProtection="0">
      <alignment vertical="bottom"/>
    </xf>
    <xf numFmtId="0" fontId="66" fillId="2" borderId="7" applyNumberFormat="0" applyFont="1" applyFill="1" applyBorder="1" applyAlignment="1" applyProtection="0">
      <alignment vertical="bottom"/>
    </xf>
    <xf numFmtId="49" fontId="33" fillId="3" borderId="138" applyNumberFormat="1" applyFont="1" applyFill="1" applyBorder="1" applyAlignment="1" applyProtection="0">
      <alignment vertical="bottom"/>
    </xf>
    <xf numFmtId="14" fontId="25" fillId="2" borderId="139" applyNumberFormat="1" applyFont="1" applyFill="1" applyBorder="1" applyAlignment="1" applyProtection="0">
      <alignment vertical="bottom"/>
    </xf>
    <xf numFmtId="0" fontId="0" fillId="2" borderId="139" applyNumberFormat="0" applyFont="1" applyFill="1" applyBorder="1" applyAlignment="1" applyProtection="0">
      <alignment vertical="bottom"/>
    </xf>
    <xf numFmtId="66" fontId="42" fillId="2" borderId="139" applyNumberFormat="1" applyFont="1" applyFill="1" applyBorder="1" applyAlignment="1" applyProtection="0">
      <alignment vertical="bottom"/>
    </xf>
    <xf numFmtId="0" fontId="0" fillId="2" borderId="130" applyNumberFormat="0" applyFont="1" applyFill="1" applyBorder="1" applyAlignment="1" applyProtection="0">
      <alignment vertical="bottom"/>
    </xf>
    <xf numFmtId="2" fontId="42" fillId="2" borderId="130" applyNumberFormat="1" applyFont="1" applyFill="1" applyBorder="1" applyAlignment="1" applyProtection="0">
      <alignment vertical="bottom"/>
    </xf>
    <xf numFmtId="49" fontId="16" fillId="4" borderId="140" applyNumberFormat="1" applyFont="1" applyFill="1" applyBorder="1" applyAlignment="1" applyProtection="0">
      <alignment horizontal="center" vertical="center"/>
    </xf>
    <xf numFmtId="0" fontId="67" fillId="2" borderId="141" applyNumberFormat="0" applyFont="1" applyFill="1" applyBorder="1" applyAlignment="1" applyProtection="0">
      <alignment horizontal="center" vertical="bottom"/>
    </xf>
    <xf numFmtId="49" fontId="16" fillId="4" borderId="142" applyNumberFormat="1" applyFont="1" applyFill="1" applyBorder="1" applyAlignment="1" applyProtection="0">
      <alignment horizontal="center" vertical="center"/>
    </xf>
    <xf numFmtId="49" fontId="15" fillId="4" borderId="140" applyNumberFormat="1" applyFont="1" applyFill="1" applyBorder="1" applyAlignment="1" applyProtection="0">
      <alignment horizontal="center" vertical="center"/>
    </xf>
    <xf numFmtId="0" fontId="59" fillId="2" borderId="141" applyNumberFormat="0" applyFont="1" applyFill="1" applyBorder="1" applyAlignment="1" applyProtection="0">
      <alignment horizontal="center" vertical="bottom"/>
    </xf>
    <xf numFmtId="0" fontId="67" fillId="2" borderId="143" applyNumberFormat="0" applyFont="1" applyFill="1" applyBorder="1" applyAlignment="1" applyProtection="0">
      <alignment horizontal="center" vertical="bottom"/>
    </xf>
    <xf numFmtId="0" fontId="67" fillId="2" borderId="144" applyNumberFormat="0" applyFont="1" applyFill="1" applyBorder="1" applyAlignment="1" applyProtection="0">
      <alignment horizontal="center" vertical="bottom"/>
    </xf>
    <xf numFmtId="0" fontId="67" fillId="2" borderId="145" applyNumberFormat="0" applyFont="1" applyFill="1" applyBorder="1" applyAlignment="1" applyProtection="0">
      <alignment horizontal="center" vertical="bottom"/>
    </xf>
    <xf numFmtId="0" fontId="59" fillId="2" borderId="143" applyNumberFormat="0" applyFont="1" applyFill="1" applyBorder="1" applyAlignment="1" applyProtection="0">
      <alignment horizontal="center" vertical="bottom"/>
    </xf>
    <xf numFmtId="0" fontId="59" fillId="2" borderId="144" applyNumberFormat="0" applyFont="1" applyFill="1" applyBorder="1" applyAlignment="1" applyProtection="0">
      <alignment horizontal="center" vertical="bottom"/>
    </xf>
    <xf numFmtId="49" fontId="33" fillId="3" borderId="131" applyNumberFormat="1" applyFont="1" applyFill="1" applyBorder="1" applyAlignment="1" applyProtection="0">
      <alignment horizontal="center" vertical="bottom"/>
    </xf>
    <xf numFmtId="49" fontId="65" fillId="2" borderId="146" applyNumberFormat="1" applyFont="1" applyFill="1" applyBorder="1" applyAlignment="1" applyProtection="0">
      <alignment horizontal="left" vertical="bottom"/>
    </xf>
    <xf numFmtId="66" fontId="65" fillId="2" borderId="89" applyNumberFormat="1" applyFont="1" applyFill="1" applyBorder="1" applyAlignment="1" applyProtection="0">
      <alignment vertical="bottom"/>
    </xf>
    <xf numFmtId="49" fontId="65" fillId="2" borderId="146" applyNumberFormat="1" applyFont="1" applyFill="1" applyBorder="1" applyAlignment="1" applyProtection="0">
      <alignment horizontal="center" vertical="bottom"/>
    </xf>
    <xf numFmtId="2" fontId="65" fillId="2" borderId="89" applyNumberFormat="1" applyFont="1" applyFill="1" applyBorder="1" applyAlignment="1" applyProtection="0">
      <alignment vertical="bottom"/>
    </xf>
    <xf numFmtId="0" fontId="65" fillId="2" borderId="146" applyNumberFormat="1" applyFont="1" applyFill="1" applyBorder="1" applyAlignment="1" applyProtection="0">
      <alignment horizontal="center" vertical="bottom"/>
    </xf>
    <xf numFmtId="0" fontId="33" fillId="2" borderId="146" applyNumberFormat="0" applyFont="1" applyFill="1" applyBorder="1" applyAlignment="1" applyProtection="0">
      <alignment horizontal="center" vertical="bottom"/>
    </xf>
    <xf numFmtId="2" fontId="33" fillId="2" borderId="89" applyNumberFormat="1" applyFont="1" applyFill="1" applyBorder="1" applyAlignment="1" applyProtection="0">
      <alignment vertical="bottom"/>
    </xf>
    <xf numFmtId="0" fontId="65" fillId="2" borderId="146" applyNumberFormat="0" applyFont="1" applyFill="1" applyBorder="1" applyAlignment="1" applyProtection="0">
      <alignment horizontal="center" vertical="bottom"/>
    </xf>
    <xf numFmtId="0" fontId="65" fillId="2" borderId="146" applyNumberFormat="0" applyFont="1" applyFill="1" applyBorder="1" applyAlignment="1" applyProtection="0">
      <alignment vertical="bottom"/>
    </xf>
    <xf numFmtId="0" fontId="65" fillId="2" borderId="89" applyNumberFormat="0" applyFont="1" applyFill="1" applyBorder="1" applyAlignment="1" applyProtection="0">
      <alignment vertical="bottom"/>
    </xf>
    <xf numFmtId="0" fontId="65" fillId="2" borderId="147" applyNumberFormat="0" applyFont="1" applyFill="1" applyBorder="1" applyAlignment="1" applyProtection="0">
      <alignment vertical="bottom"/>
    </xf>
    <xf numFmtId="0" fontId="0" fillId="2" borderId="135" applyNumberFormat="0" applyFont="1" applyFill="1" applyBorder="1" applyAlignment="1" applyProtection="0">
      <alignment vertical="bottom"/>
    </xf>
    <xf numFmtId="0" fontId="65" fillId="2" borderId="135" applyNumberFormat="0" applyFont="1" applyFill="1" applyBorder="1" applyAlignment="1" applyProtection="0">
      <alignment vertical="bottom"/>
    </xf>
    <xf numFmtId="0" fontId="0" fillId="2" borderId="148" applyNumberFormat="0" applyFont="1" applyFill="1" applyBorder="1" applyAlignment="1" applyProtection="0">
      <alignment vertical="bottom"/>
    </xf>
    <xf numFmtId="49" fontId="33" fillId="10" borderId="149" applyNumberFormat="1" applyFont="1" applyFill="1" applyBorder="1" applyAlignment="1" applyProtection="0">
      <alignment vertical="bottom"/>
    </xf>
    <xf numFmtId="0" fontId="42" fillId="10" borderId="74" applyNumberFormat="0" applyFont="1" applyFill="1" applyBorder="1" applyAlignment="1" applyProtection="0">
      <alignment vertical="bottom"/>
    </xf>
    <xf numFmtId="49" fontId="33" fillId="2" borderId="108" applyNumberFormat="1" applyFont="1" applyFill="1" applyBorder="1" applyAlignment="1" applyProtection="0">
      <alignment vertical="bottom"/>
    </xf>
    <xf numFmtId="0" fontId="65" fillId="2" borderId="135" applyNumberFormat="0" applyFont="1" applyFill="1" applyBorder="1" applyAlignment="1" applyProtection="0">
      <alignment horizontal="left" vertical="bottom"/>
    </xf>
    <xf numFmtId="66" fontId="65" fillId="2" borderId="135" applyNumberFormat="1" applyFont="1" applyFill="1" applyBorder="1" applyAlignment="1" applyProtection="0">
      <alignment vertical="bottom"/>
    </xf>
    <xf numFmtId="0" fontId="33" fillId="2" borderId="6" applyNumberFormat="0" applyFont="1" applyFill="1" applyBorder="1" applyAlignment="1" applyProtection="0">
      <alignment vertical="bottom"/>
    </xf>
    <xf numFmtId="0" fontId="65" fillId="2" borderId="6" applyNumberFormat="0" applyFont="1" applyFill="1" applyBorder="1" applyAlignment="1" applyProtection="0">
      <alignment vertical="bottom"/>
    </xf>
    <xf numFmtId="0" fontId="65" fillId="2" borderId="104" applyNumberFormat="0" applyFont="1" applyFill="1" applyBorder="1" applyAlignment="1" applyProtection="0">
      <alignment horizontal="left" vertical="bottom"/>
    </xf>
    <xf numFmtId="66" fontId="65" fillId="2" borderId="104" applyNumberFormat="1" applyFont="1" applyFill="1" applyBorder="1" applyAlignment="1" applyProtection="0">
      <alignment vertical="bottom"/>
    </xf>
    <xf numFmtId="0" fontId="33" fillId="2" borderId="104" applyNumberFormat="0" applyFont="1" applyFill="1" applyBorder="1" applyAlignment="1" applyProtection="0">
      <alignment vertical="bottom"/>
    </xf>
    <xf numFmtId="49" fontId="33" fillId="10" borderId="138" applyNumberFormat="1" applyFont="1" applyFill="1" applyBorder="1" applyAlignment="1" applyProtection="0">
      <alignment vertical="bottom"/>
    </xf>
    <xf numFmtId="0" fontId="65" fillId="10" borderId="74" applyNumberFormat="0" applyFont="1" applyFill="1" applyBorder="1" applyAlignment="1" applyProtection="0">
      <alignment vertical="bottom"/>
    </xf>
    <xf numFmtId="0" fontId="65" fillId="2" borderId="108" applyNumberFormat="0" applyFont="1" applyFill="1" applyBorder="1" applyAlignment="1" applyProtection="0">
      <alignment vertical="bottom"/>
    </xf>
    <xf numFmtId="0" fontId="33" fillId="2" borderId="124" applyNumberFormat="0" applyFont="1" applyFill="1" applyBorder="1" applyAlignment="1" applyProtection="0">
      <alignment vertical="bottom"/>
    </xf>
    <xf numFmtId="66" fontId="65" fillId="2" borderId="6" applyNumberFormat="1" applyFont="1" applyFill="1" applyBorder="1" applyAlignment="1" applyProtection="0">
      <alignment vertical="bottom"/>
    </xf>
    <xf numFmtId="0" fontId="65" fillId="2" borderId="104" applyNumberFormat="0" applyFont="1" applyFill="1" applyBorder="1" applyAlignment="1" applyProtection="0">
      <alignment vertical="bottom"/>
    </xf>
    <xf numFmtId="0" fontId="0" fillId="2" borderId="108" applyNumberFormat="0" applyFont="1" applyFill="1" applyBorder="1" applyAlignment="1" applyProtection="0">
      <alignment vertical="bottom"/>
    </xf>
    <xf numFmtId="0" fontId="0" fillId="2" borderId="150" applyNumberFormat="0" applyFont="1" applyFill="1" applyBorder="1" applyAlignment="1" applyProtection="0">
      <alignment vertical="bottom"/>
    </xf>
    <xf numFmtId="49" fontId="33" fillId="10" borderId="74" applyNumberFormat="1" applyFont="1" applyFill="1" applyBorder="1" applyAlignment="1" applyProtection="0">
      <alignment vertical="bottom"/>
    </xf>
    <xf numFmtId="66" fontId="33" fillId="2" borderId="7" applyNumberFormat="1" applyFont="1" applyFill="1" applyBorder="1" applyAlignment="1" applyProtection="0">
      <alignment horizontal="left" vertical="bottom"/>
    </xf>
    <xf numFmtId="0" fontId="42" fillId="2" borderId="6" applyNumberFormat="0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49" fontId="68" fillId="2" borderId="7" applyNumberFormat="1" applyFont="1" applyFill="1" applyBorder="1" applyAlignment="1" applyProtection="0">
      <alignment vertical="bottom"/>
    </xf>
    <xf numFmtId="0" fontId="68" fillId="2" borderId="7" applyNumberFormat="0" applyFont="1" applyFill="1" applyBorder="1" applyAlignment="1" applyProtection="0">
      <alignment vertical="bottom"/>
    </xf>
    <xf numFmtId="2" fontId="33" fillId="2" borderId="7" applyNumberFormat="1" applyFont="1" applyFill="1" applyBorder="1" applyAlignment="1" applyProtection="0">
      <alignment vertical="bottom"/>
    </xf>
    <xf numFmtId="66" fontId="65" fillId="2" borderId="7" applyNumberFormat="1" applyFont="1" applyFill="1" applyBorder="1" applyAlignment="1" applyProtection="0">
      <alignment vertical="bottom"/>
    </xf>
    <xf numFmtId="0" fontId="69" fillId="2" borderId="7" applyNumberFormat="0" applyFont="1" applyFill="1" applyBorder="1" applyAlignment="1" applyProtection="0">
      <alignment vertical="bottom"/>
    </xf>
    <xf numFmtId="66" fontId="69" fillId="2" borderId="7" applyNumberFormat="1" applyFont="1" applyFill="1" applyBorder="1" applyAlignment="1" applyProtection="0">
      <alignment vertical="bottom"/>
    </xf>
    <xf numFmtId="66" fontId="70" fillId="2" borderId="7" applyNumberFormat="1" applyFont="1" applyFill="1" applyBorder="1" applyAlignment="1" applyProtection="0">
      <alignment vertical="bottom"/>
    </xf>
    <xf numFmtId="0" fontId="70" fillId="2" borderId="7" applyNumberFormat="0" applyFont="1" applyFill="1" applyBorder="1" applyAlignment="1" applyProtection="0">
      <alignment vertical="bottom"/>
    </xf>
    <xf numFmtId="0" fontId="71" fillId="2" borderId="7" applyNumberFormat="0" applyFont="1" applyFill="1" applyBorder="1" applyAlignment="1" applyProtection="0">
      <alignment vertical="bottom"/>
    </xf>
    <xf numFmtId="2" fontId="71" fillId="2" borderId="7" applyNumberFormat="1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00ff"/>
      <rgbColor rgb="ffffffcc"/>
      <rgbColor rgb="ffccffff"/>
      <rgbColor rgb="ffededed"/>
      <rgbColor rgb="ffdddddd"/>
      <rgbColor rgb="ffffff00"/>
      <rgbColor rgb="ff00007f"/>
      <rgbColor rgb="ffff9900"/>
      <rgbColor rgb="ff003366"/>
      <rgbColor rgb="ff1f497d"/>
      <rgbColor rgb="ffffff9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jpeg"/><Relationship Id="rId4" Type="http://schemas.openxmlformats.org/officeDocument/2006/relationships/image" Target="../media/image4.jpeg"/><Relationship Id="rId5" Type="http://schemas.openxmlformats.org/officeDocument/2006/relationships/image" Target="../media/image1.png"/><Relationship Id="rId6" Type="http://schemas.openxmlformats.org/officeDocument/2006/relationships/image" Target="../media/image5.jpeg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5.jpe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853274</xdr:colOff>
      <xdr:row>7</xdr:row>
      <xdr:rowOff>98193</xdr:rowOff>
    </xdr:from>
    <xdr:to>
      <xdr:col>0</xdr:col>
      <xdr:colOff>1472993</xdr:colOff>
      <xdr:row>12</xdr:row>
      <xdr:rowOff>86042</xdr:rowOff>
    </xdr:to>
    <xdr:pic>
      <xdr:nvPicPr>
        <xdr:cNvPr id="2" name="image1.jpeg" descr="image1.jpe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853273" y="1996208"/>
          <a:ext cx="619721" cy="57204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348029</xdr:colOff>
      <xdr:row>44</xdr:row>
      <xdr:rowOff>72703</xdr:rowOff>
    </xdr:from>
    <xdr:to>
      <xdr:col>0</xdr:col>
      <xdr:colOff>1959382</xdr:colOff>
      <xdr:row>49</xdr:row>
      <xdr:rowOff>65376</xdr:rowOff>
    </xdr:to>
    <xdr:pic>
      <xdr:nvPicPr>
        <xdr:cNvPr id="3" name="image2.jpeg" descr="image2.jpeg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348028" y="6444293"/>
          <a:ext cx="1611355" cy="56417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417635</xdr:colOff>
      <xdr:row>36</xdr:row>
      <xdr:rowOff>7103</xdr:rowOff>
    </xdr:from>
    <xdr:to>
      <xdr:col>0</xdr:col>
      <xdr:colOff>1853712</xdr:colOff>
      <xdr:row>40</xdr:row>
      <xdr:rowOff>21758</xdr:rowOff>
    </xdr:to>
    <xdr:pic>
      <xdr:nvPicPr>
        <xdr:cNvPr id="4" name="Picture 4" descr="Picture 4"/>
        <xdr:cNvPicPr>
          <a:picLocks noChangeAspect="1"/>
        </xdr:cNvPicPr>
      </xdr:nvPicPr>
      <xdr:blipFill>
        <a:blip r:embed="rId3">
          <a:extLst/>
        </a:blip>
        <a:stretch>
          <a:fillRect/>
        </a:stretch>
      </xdr:blipFill>
      <xdr:spPr>
        <a:xfrm>
          <a:off x="417635" y="5365868"/>
          <a:ext cx="1436078" cy="47185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415208</xdr:colOff>
      <xdr:row>56</xdr:row>
      <xdr:rowOff>49375</xdr:rowOff>
    </xdr:from>
    <xdr:to>
      <xdr:col>0</xdr:col>
      <xdr:colOff>1839056</xdr:colOff>
      <xdr:row>63</xdr:row>
      <xdr:rowOff>48137</xdr:rowOff>
    </xdr:to>
    <xdr:pic>
      <xdr:nvPicPr>
        <xdr:cNvPr id="5" name="Picture 5" descr="Picture 5"/>
        <xdr:cNvPicPr>
          <a:picLocks noChangeAspect="1"/>
        </xdr:cNvPicPr>
      </xdr:nvPicPr>
      <xdr:blipFill>
        <a:blip r:embed="rId4">
          <a:extLst/>
        </a:blip>
        <a:stretch>
          <a:fillRect/>
        </a:stretch>
      </xdr:blipFill>
      <xdr:spPr>
        <a:xfrm rot="5400000">
          <a:off x="727700" y="7530872"/>
          <a:ext cx="798864" cy="142384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549520</xdr:colOff>
      <xdr:row>22</xdr:row>
      <xdr:rowOff>77444</xdr:rowOff>
    </xdr:from>
    <xdr:to>
      <xdr:col>0</xdr:col>
      <xdr:colOff>1655885</xdr:colOff>
      <xdr:row>27</xdr:row>
      <xdr:rowOff>62787</xdr:rowOff>
    </xdr:to>
    <xdr:pic>
      <xdr:nvPicPr>
        <xdr:cNvPr id="6" name="Picture 1" descr="Picture 1"/>
        <xdr:cNvPicPr>
          <a:picLocks noChangeAspect="1"/>
        </xdr:cNvPicPr>
      </xdr:nvPicPr>
      <xdr:blipFill>
        <a:blip r:embed="rId5">
          <a:extLst/>
        </a:blip>
        <a:stretch>
          <a:fillRect/>
        </a:stretch>
      </xdr:blipFill>
      <xdr:spPr>
        <a:xfrm>
          <a:off x="549519" y="3797909"/>
          <a:ext cx="1106367" cy="55684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399317</xdr:colOff>
      <xdr:row>66</xdr:row>
      <xdr:rowOff>96881</xdr:rowOff>
    </xdr:from>
    <xdr:to>
      <xdr:col>0</xdr:col>
      <xdr:colOff>2010669</xdr:colOff>
      <xdr:row>71</xdr:row>
      <xdr:rowOff>89555</xdr:rowOff>
    </xdr:to>
    <xdr:pic>
      <xdr:nvPicPr>
        <xdr:cNvPr id="7" name="image2.jpeg" descr="image2.jpeg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399317" y="9132296"/>
          <a:ext cx="1611352" cy="5641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896620</xdr:colOff>
      <xdr:row>0</xdr:row>
      <xdr:rowOff>0</xdr:rowOff>
    </xdr:from>
    <xdr:to>
      <xdr:col>4</xdr:col>
      <xdr:colOff>449912</xdr:colOff>
      <xdr:row>3</xdr:row>
      <xdr:rowOff>322247</xdr:rowOff>
    </xdr:to>
    <xdr:pic>
      <xdr:nvPicPr>
        <xdr:cNvPr id="8" name="Рисунок 4" descr="Рисунок 4"/>
        <xdr:cNvPicPr>
          <a:picLocks noChangeAspect="1"/>
        </xdr:cNvPicPr>
      </xdr:nvPicPr>
      <xdr:blipFill>
        <a:blip r:embed="rId6">
          <a:extLst/>
        </a:blip>
        <a:stretch>
          <a:fillRect/>
        </a:stretch>
      </xdr:blipFill>
      <xdr:spPr>
        <a:xfrm>
          <a:off x="5036820" y="0"/>
          <a:ext cx="1445593" cy="130332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395577</xdr:colOff>
      <xdr:row>1</xdr:row>
      <xdr:rowOff>231680</xdr:rowOff>
    </xdr:to>
    <xdr:sp>
      <xdr:nvSpPr>
        <xdr:cNvPr id="9" name="Прямоугольник 2"/>
        <xdr:cNvSpPr txBox="1"/>
      </xdr:nvSpPr>
      <xdr:spPr>
        <a:xfrm>
          <a:off x="-11432" y="-41200"/>
          <a:ext cx="5539078" cy="63173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8" tIns="45718" rIns="45718" bIns="45718" numCol="1" anchor="t">
          <a:spAutoFit/>
        </a:bodyPr>
        <a:lstStyle/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1" baseline="0" cap="none" i="0" spc="0" strike="noStrike" sz="3600" u="none">
              <a:ln w="9525" cap="flat">
                <a:solidFill>
                  <a:srgbClr val="FFFFFF"/>
                </a:solidFill>
                <a:prstDash val="solid"/>
                <a:round/>
              </a:ln>
              <a:solidFill>
                <a:srgbClr val="000000"/>
              </a:solidFill>
              <a:effectLst>
                <a:outerShdw sx="100000" sy="100000" kx="0" ky="0" algn="b" rotWithShape="0" blurRad="12700" dist="38100" dir="2700000">
                  <a:srgbClr val="808080"/>
                </a:outerShdw>
              </a:effectLst>
              <a:uFillTx/>
              <a:latin typeface="Calibri"/>
              <a:ea typeface="Calibri"/>
              <a:cs typeface="Calibri"/>
              <a:sym typeface="Calibri"/>
            </a:defRPr>
          </a:pPr>
          <a:r>
            <a:rPr b="1" baseline="0" cap="none" i="0" spc="0" strike="noStrike" sz="3600" u="none">
              <a:ln w="9525" cap="flat">
                <a:solidFill>
                  <a:srgbClr val="FFFFFF"/>
                </a:solidFill>
                <a:prstDash val="solid"/>
                <a:round/>
              </a:ln>
              <a:solidFill>
                <a:srgbClr val="000000"/>
              </a:solidFill>
              <a:effectLst>
                <a:outerShdw sx="100000" sy="100000" kx="0" ky="0" algn="b" rotWithShape="0" blurRad="12700" dist="38100" dir="2700000">
                  <a:srgbClr val="808080"/>
                </a:outerShdw>
              </a:effectLst>
              <a:uFillTx/>
              <a:latin typeface="Calibri"/>
              <a:ea typeface="Calibri"/>
              <a:cs typeface="Calibri"/>
              <a:sym typeface="Calibri"/>
            </a:rPr>
            <a:t>ООО  "Мистраль"</a:t>
          </a:r>
        </a:p>
      </xdr:txBody>
    </xdr:sp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4</xdr:col>
      <xdr:colOff>476248</xdr:colOff>
      <xdr:row>0</xdr:row>
      <xdr:rowOff>42655</xdr:rowOff>
    </xdr:from>
    <xdr:to>
      <xdr:col>5</xdr:col>
      <xdr:colOff>88900</xdr:colOff>
      <xdr:row>4</xdr:row>
      <xdr:rowOff>441699</xdr:rowOff>
    </xdr:to>
    <xdr:pic>
      <xdr:nvPicPr>
        <xdr:cNvPr id="11" name="Рисунок 7" descr="Рисунок 7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6305548" y="42654"/>
          <a:ext cx="1276352" cy="127788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4</xdr:col>
      <xdr:colOff>191136</xdr:colOff>
      <xdr:row>3</xdr:row>
      <xdr:rowOff>143415</xdr:rowOff>
    </xdr:to>
    <xdr:sp>
      <xdr:nvSpPr>
        <xdr:cNvPr id="12" name="Прямоугольник 8"/>
        <xdr:cNvSpPr txBox="1"/>
      </xdr:nvSpPr>
      <xdr:spPr>
        <a:xfrm>
          <a:off x="-19051" y="-41200"/>
          <a:ext cx="6020438" cy="63173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8" tIns="45718" rIns="45718" bIns="45718" numCol="1" anchor="t">
          <a:spAutoFit/>
        </a:bodyPr>
        <a:lstStyle/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1" baseline="0" cap="none" i="0" spc="0" strike="noStrike" sz="3600" u="none">
              <a:ln w="9525" cap="flat">
                <a:solidFill>
                  <a:srgbClr val="FFFFFF"/>
                </a:solidFill>
                <a:prstDash val="solid"/>
                <a:round/>
              </a:ln>
              <a:solidFill>
                <a:srgbClr val="000000"/>
              </a:solidFill>
              <a:effectLst>
                <a:outerShdw sx="100000" sy="100000" kx="0" ky="0" algn="b" rotWithShape="0" blurRad="12700" dist="38100" dir="2700000">
                  <a:srgbClr val="808080"/>
                </a:outerShdw>
              </a:effectLst>
              <a:uFillTx/>
              <a:latin typeface="Calibri"/>
              <a:ea typeface="Calibri"/>
              <a:cs typeface="Calibri"/>
              <a:sym typeface="Calibri"/>
            </a:defRPr>
          </a:pPr>
          <a:r>
            <a:rPr b="1" baseline="0" cap="none" i="0" spc="0" strike="noStrike" sz="3600" u="none">
              <a:ln w="9525" cap="flat">
                <a:solidFill>
                  <a:srgbClr val="FFFFFF"/>
                </a:solidFill>
                <a:prstDash val="solid"/>
                <a:round/>
              </a:ln>
              <a:solidFill>
                <a:srgbClr val="000000"/>
              </a:solidFill>
              <a:effectLst>
                <a:outerShdw sx="100000" sy="100000" kx="0" ky="0" algn="b" rotWithShape="0" blurRad="12700" dist="38100" dir="2700000">
                  <a:srgbClr val="808080"/>
                </a:outerShdw>
              </a:effectLst>
              <a:uFillTx/>
              <a:latin typeface="Calibri"/>
              <a:ea typeface="Calibri"/>
              <a:cs typeface="Calibri"/>
              <a:sym typeface="Calibri"/>
            </a:rPr>
            <a:t>ООО  "Мистраль"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2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L33"/>
  <sheetViews>
    <sheetView workbookViewId="0" showGridLines="0" defaultGridColor="1"/>
  </sheetViews>
  <sheetFormatPr defaultColWidth="16.75" defaultRowHeight="15" customHeight="1" outlineLevelRow="0" outlineLevelCol="0"/>
  <cols>
    <col min="1" max="1" width="76" style="1" customWidth="1"/>
    <col min="2" max="2" width="33.75" style="1" customWidth="1"/>
    <col min="3" max="3" width="25.5" style="1" customWidth="1"/>
    <col min="4" max="4" width="22.25" style="1" customWidth="1"/>
    <col min="5" max="5" width="20.75" style="1" customWidth="1"/>
    <col min="6" max="6" width="21.75" style="1" customWidth="1"/>
    <col min="7" max="7" width="25.25" style="1" customWidth="1"/>
    <col min="8" max="8" width="26.25" style="1" customWidth="1"/>
    <col min="9" max="9" width="26.5" style="1" customWidth="1"/>
    <col min="10" max="10" width="27.25" style="1" customWidth="1"/>
    <col min="11" max="12" width="16.75" style="1" customWidth="1"/>
    <col min="13" max="16384" width="16.75" style="1" customWidth="1"/>
  </cols>
  <sheetData>
    <row r="1" ht="36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4">
        <f>TODAY()</f>
        <v>45411</v>
      </c>
      <c r="K1" s="5"/>
      <c r="L1" s="6"/>
    </row>
    <row r="2" ht="41.25" customHeight="1">
      <c r="A2" t="s" s="7">
        <v>1</v>
      </c>
      <c r="B2" s="8"/>
      <c r="C2" s="8"/>
      <c r="D2" s="8"/>
      <c r="E2" s="8"/>
      <c r="F2" s="8"/>
      <c r="G2" s="8"/>
      <c r="H2" s="8"/>
      <c r="I2" s="8"/>
      <c r="J2" s="9"/>
      <c r="K2" s="8"/>
      <c r="L2" s="10"/>
    </row>
    <row r="3" ht="42" customHeight="1">
      <c r="A3" t="s" s="11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3"/>
    </row>
    <row r="4" ht="42" customHeight="1">
      <c r="A4" t="s" s="14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6"/>
    </row>
    <row r="5" ht="42" customHeight="1">
      <c r="A5" t="s" s="17">
        <v>4</v>
      </c>
      <c r="B5" s="18"/>
      <c r="C5" s="19"/>
      <c r="D5" s="19"/>
      <c r="E5" s="19"/>
      <c r="F5" s="19"/>
      <c r="G5" s="19"/>
      <c r="H5" s="19"/>
      <c r="I5" s="19"/>
      <c r="J5" s="19"/>
      <c r="K5" s="20"/>
      <c r="L5" s="21"/>
    </row>
    <row r="6" ht="42" customHeight="1">
      <c r="A6" t="s" s="22">
        <v>5</v>
      </c>
      <c r="B6" t="s" s="23">
        <v>6</v>
      </c>
      <c r="C6" t="s" s="24">
        <v>7</v>
      </c>
      <c r="D6" t="s" s="25">
        <v>8</v>
      </c>
      <c r="E6" t="s" s="26">
        <v>9</v>
      </c>
      <c r="F6" t="s" s="27">
        <v>10</v>
      </c>
      <c r="G6" t="s" s="27">
        <v>11</v>
      </c>
      <c r="H6" t="s" s="27">
        <v>12</v>
      </c>
      <c r="I6" t="s" s="27">
        <v>13</v>
      </c>
      <c r="J6" t="s" s="27">
        <v>14</v>
      </c>
      <c r="K6" t="s" s="28">
        <v>15</v>
      </c>
      <c r="L6" t="s" s="29">
        <v>16</v>
      </c>
    </row>
    <row r="7" ht="15" customHeight="1">
      <c r="A7" s="30"/>
      <c r="B7" s="31"/>
      <c r="C7" s="32"/>
      <c r="D7" s="31"/>
      <c r="E7" s="33"/>
      <c r="F7" s="34"/>
      <c r="G7" s="34"/>
      <c r="H7" s="34"/>
      <c r="I7" s="34"/>
      <c r="J7" s="34"/>
      <c r="K7" s="31"/>
      <c r="L7" s="35"/>
    </row>
    <row r="8" ht="42" customHeight="1">
      <c r="A8" t="s" s="36">
        <v>17</v>
      </c>
      <c r="B8" s="37">
        <v>1.6</v>
      </c>
      <c r="C8" s="38">
        <f>1000/B8</f>
        <v>625</v>
      </c>
      <c r="D8" s="39">
        <f>B8*F8/1000</f>
        <v>136.96</v>
      </c>
      <c r="E8" s="40">
        <f>D8/6</f>
        <v>22.8266666666667</v>
      </c>
      <c r="F8" s="41">
        <f>(G8+500)</f>
        <v>85600</v>
      </c>
      <c r="G8" s="42">
        <f>(H8+500)</f>
        <v>85100</v>
      </c>
      <c r="H8" s="42">
        <f>(I8+300)</f>
        <v>84600</v>
      </c>
      <c r="I8" s="42">
        <f>(J8+300)</f>
        <v>84300</v>
      </c>
      <c r="J8" s="43">
        <v>84000</v>
      </c>
      <c r="K8" t="s" s="44">
        <v>18</v>
      </c>
      <c r="L8" t="s" s="45">
        <v>19</v>
      </c>
    </row>
    <row r="9" ht="42" customHeight="1">
      <c r="A9" t="s" s="36">
        <v>20</v>
      </c>
      <c r="B9" s="37">
        <v>2.6</v>
      </c>
      <c r="C9" s="38">
        <f>1000/B9</f>
        <v>384.615384615385</v>
      </c>
      <c r="D9" s="39">
        <f>B9*F9/1000</f>
        <v>221.52</v>
      </c>
      <c r="E9" s="46">
        <f>D9/6</f>
        <v>36.92</v>
      </c>
      <c r="F9" s="41">
        <f>(G9+500)</f>
        <v>85200</v>
      </c>
      <c r="G9" s="42">
        <f>(H9+500)</f>
        <v>84700</v>
      </c>
      <c r="H9" s="42">
        <f>(I9+300)</f>
        <v>84200</v>
      </c>
      <c r="I9" s="42">
        <f>(J9+300)</f>
        <v>83900</v>
      </c>
      <c r="J9" s="43">
        <v>83600</v>
      </c>
      <c r="K9" t="s" s="47">
        <v>21</v>
      </c>
      <c r="L9" t="s" s="48">
        <v>22</v>
      </c>
    </row>
    <row r="10" ht="42" customHeight="1">
      <c r="A10" t="s" s="49">
        <v>23</v>
      </c>
      <c r="B10" s="37">
        <v>8</v>
      </c>
      <c r="C10" s="38">
        <f>1000/B10</f>
        <v>125</v>
      </c>
      <c r="D10" s="39">
        <f>B10*F10/1000</f>
        <v>624.8</v>
      </c>
      <c r="E10" s="46">
        <f>D10/12</f>
        <v>52.0666666666667</v>
      </c>
      <c r="F10" s="41">
        <f>(G10+500)</f>
        <v>78100</v>
      </c>
      <c r="G10" s="42">
        <f>(H10+500)</f>
        <v>77600</v>
      </c>
      <c r="H10" s="42">
        <f>(I10+300)</f>
        <v>77100</v>
      </c>
      <c r="I10" s="42">
        <f>(J10+300)</f>
        <v>76800</v>
      </c>
      <c r="J10" s="43">
        <v>76500</v>
      </c>
      <c r="K10" t="s" s="44">
        <v>24</v>
      </c>
      <c r="L10" t="s" s="45">
        <v>25</v>
      </c>
    </row>
    <row r="11" ht="42" customHeight="1" hidden="1">
      <c r="A11" t="s" s="49">
        <v>26</v>
      </c>
      <c r="B11" s="37">
        <v>0.641</v>
      </c>
      <c r="C11" s="38">
        <f>1000/B11</f>
        <v>1560.0624024961</v>
      </c>
      <c r="D11" s="39">
        <f>B11*F11/1000</f>
        <v>22.1786</v>
      </c>
      <c r="E11" s="46">
        <f>D11/12</f>
        <v>1.84821666666667</v>
      </c>
      <c r="F11" s="41">
        <f>(G11+500)</f>
        <v>34600</v>
      </c>
      <c r="G11" s="42">
        <f>(H11+500)</f>
        <v>34100</v>
      </c>
      <c r="H11" s="42">
        <f>(I11+300)</f>
        <v>33600</v>
      </c>
      <c r="I11" s="42">
        <f>(J11+300)</f>
        <v>33300</v>
      </c>
      <c r="J11" s="43">
        <v>33000</v>
      </c>
      <c r="K11" t="s" s="44">
        <v>18</v>
      </c>
      <c r="L11" s="45"/>
    </row>
    <row r="12" ht="42" customHeight="1">
      <c r="A12" t="s" s="49">
        <v>27</v>
      </c>
      <c r="B12" s="37">
        <v>11</v>
      </c>
      <c r="C12" s="38">
        <f>1000/B12</f>
        <v>90.90909090909091</v>
      </c>
      <c r="D12" s="39">
        <f>B12*F12/1000</f>
        <v>837.1</v>
      </c>
      <c r="E12" s="46">
        <f>D12/12</f>
        <v>69.7583333333333</v>
      </c>
      <c r="F12" s="41">
        <f>(G12+500)</f>
        <v>76100</v>
      </c>
      <c r="G12" s="42">
        <f>(H12+500)</f>
        <v>75600</v>
      </c>
      <c r="H12" s="42">
        <f>(I12+300)</f>
        <v>75100</v>
      </c>
      <c r="I12" s="42">
        <f>(J12+300)</f>
        <v>74800</v>
      </c>
      <c r="J12" s="43">
        <v>74500</v>
      </c>
      <c r="K12" t="s" s="44">
        <v>24</v>
      </c>
      <c r="L12" t="s" s="45">
        <v>28</v>
      </c>
    </row>
    <row r="13" ht="42" customHeight="1" hidden="1">
      <c r="A13" t="s" s="49">
        <v>29</v>
      </c>
      <c r="B13" s="37">
        <v>10.8</v>
      </c>
      <c r="C13" s="38">
        <f>1000/B13</f>
        <v>92.5925925925926</v>
      </c>
      <c r="D13" s="39">
        <f>B13*F13/1000</f>
        <v>847.8</v>
      </c>
      <c r="E13" s="46">
        <f>D13/12</f>
        <v>70.65000000000001</v>
      </c>
      <c r="F13" s="41">
        <f>(G13+500)</f>
        <v>78500</v>
      </c>
      <c r="G13" s="42">
        <f>(H13+500)</f>
        <v>78000</v>
      </c>
      <c r="H13" s="42">
        <f>(I13+300)</f>
        <v>77500</v>
      </c>
      <c r="I13" s="42">
        <f>(J13+300)</f>
        <v>77200</v>
      </c>
      <c r="J13" s="43">
        <v>76900</v>
      </c>
      <c r="K13" t="s" s="44">
        <v>30</v>
      </c>
      <c r="L13" s="45"/>
    </row>
    <row r="14" ht="42" customHeight="1" hidden="1">
      <c r="A14" t="s" s="49">
        <v>31</v>
      </c>
      <c r="B14" s="37">
        <v>10.5</v>
      </c>
      <c r="C14" s="38">
        <f>1000/B14</f>
        <v>95.2380952380952</v>
      </c>
      <c r="D14" s="39">
        <f>B14*F14/1000</f>
        <v>824.25</v>
      </c>
      <c r="E14" s="46">
        <f>D14/12</f>
        <v>68.6875</v>
      </c>
      <c r="F14" s="41">
        <f>(G14+500)</f>
        <v>78500</v>
      </c>
      <c r="G14" s="42">
        <f>(H14+500)</f>
        <v>78000</v>
      </c>
      <c r="H14" s="42">
        <f>(I14+300)</f>
        <v>77500</v>
      </c>
      <c r="I14" s="42">
        <f>(J14+300)</f>
        <v>77200</v>
      </c>
      <c r="J14" s="43">
        <v>76900</v>
      </c>
      <c r="K14" t="s" s="44">
        <v>30</v>
      </c>
      <c r="L14" s="45"/>
    </row>
    <row r="15" ht="42" customHeight="1" hidden="1">
      <c r="A15" t="s" s="49">
        <v>32</v>
      </c>
      <c r="B15" s="37">
        <v>0.898</v>
      </c>
      <c r="C15" s="38">
        <f>1000/B15</f>
        <v>1113.585746102450</v>
      </c>
      <c r="D15" s="39">
        <f>B15*F15/1000</f>
        <v>70.49299999999999</v>
      </c>
      <c r="E15" s="46">
        <f>D15/12</f>
        <v>5.87441666666667</v>
      </c>
      <c r="F15" s="41">
        <f>(G15+500)</f>
        <v>78500</v>
      </c>
      <c r="G15" s="42">
        <f>(H15+500)</f>
        <v>78000</v>
      </c>
      <c r="H15" s="42">
        <f>(I15+300)</f>
        <v>77500</v>
      </c>
      <c r="I15" s="42">
        <f>(J15+300)</f>
        <v>77200</v>
      </c>
      <c r="J15" s="43">
        <v>76900</v>
      </c>
      <c r="K15" t="s" s="44">
        <v>30</v>
      </c>
      <c r="L15" s="45"/>
    </row>
    <row r="16" ht="42" customHeight="1">
      <c r="A16" t="s" s="49">
        <v>33</v>
      </c>
      <c r="B16" s="37">
        <v>15.4</v>
      </c>
      <c r="C16" s="38">
        <f>1000/B16</f>
        <v>64.9350649350649</v>
      </c>
      <c r="D16" s="39">
        <f>B16*F16/1000</f>
        <v>1164.24</v>
      </c>
      <c r="E16" s="46">
        <f>D16/12</f>
        <v>97.02</v>
      </c>
      <c r="F16" s="41">
        <f>(G16+500)</f>
        <v>75600</v>
      </c>
      <c r="G16" s="42">
        <f>(H16+500)</f>
        <v>75100</v>
      </c>
      <c r="H16" s="42">
        <f>(I16+300)</f>
        <v>74600</v>
      </c>
      <c r="I16" s="42">
        <f>(J16+300)</f>
        <v>74300</v>
      </c>
      <c r="J16" s="43">
        <v>74000</v>
      </c>
      <c r="K16" t="s" s="44">
        <v>24</v>
      </c>
      <c r="L16" t="s" s="45">
        <v>34</v>
      </c>
    </row>
    <row r="17" ht="42" customHeight="1">
      <c r="A17" t="s" s="49">
        <v>35</v>
      </c>
      <c r="B17" s="37">
        <v>19.5</v>
      </c>
      <c r="C17" s="38">
        <f>1000/B17</f>
        <v>51.2820512820513</v>
      </c>
      <c r="D17" s="39">
        <f>B17*F17/1000</f>
        <v>1474.2</v>
      </c>
      <c r="E17" s="46">
        <f>D17/12</f>
        <v>122.85</v>
      </c>
      <c r="F17" s="41">
        <f>(G17+500)</f>
        <v>75600</v>
      </c>
      <c r="G17" s="42">
        <f>(H17+500)</f>
        <v>75100</v>
      </c>
      <c r="H17" s="42">
        <f>(I17+300)</f>
        <v>74600</v>
      </c>
      <c r="I17" s="42">
        <f>(J17+300)</f>
        <v>74300</v>
      </c>
      <c r="J17" s="43">
        <v>74000</v>
      </c>
      <c r="K17" t="s" s="44">
        <v>24</v>
      </c>
      <c r="L17" t="s" s="45">
        <v>36</v>
      </c>
    </row>
    <row r="18" ht="42" customHeight="1" hidden="1">
      <c r="A18" t="s" s="49">
        <v>37</v>
      </c>
      <c r="B18" s="37">
        <v>19</v>
      </c>
      <c r="C18" s="38">
        <f>1000/B18</f>
        <v>52.6315789473684</v>
      </c>
      <c r="D18" s="39">
        <f>B18*F18/1000</f>
        <v>1388.9</v>
      </c>
      <c r="E18" s="46">
        <f>D18/12</f>
        <v>115.741666666667</v>
      </c>
      <c r="F18" s="41">
        <f>(G18+500)</f>
        <v>73100</v>
      </c>
      <c r="G18" s="42">
        <f>(H18+500)</f>
        <v>72600</v>
      </c>
      <c r="H18" s="42">
        <f>(I18+300)</f>
        <v>72100</v>
      </c>
      <c r="I18" s="42">
        <f>(J18+300)</f>
        <v>71800</v>
      </c>
      <c r="J18" s="43">
        <v>71500</v>
      </c>
      <c r="K18" t="s" s="44">
        <v>24</v>
      </c>
      <c r="L18" s="45"/>
    </row>
    <row r="19" ht="42" customHeight="1" hidden="1">
      <c r="A19" t="s" s="49">
        <v>38</v>
      </c>
      <c r="B19" s="37">
        <v>19</v>
      </c>
      <c r="C19" s="38">
        <f>1000/B19</f>
        <v>52.6315789473684</v>
      </c>
      <c r="D19" s="39">
        <f>B19*F19/1000</f>
        <v>1388.9</v>
      </c>
      <c r="E19" s="46">
        <f>D19/12</f>
        <v>115.741666666667</v>
      </c>
      <c r="F19" s="41">
        <f>(G19+500)</f>
        <v>73100</v>
      </c>
      <c r="G19" s="42">
        <f>(H19+500)</f>
        <v>72600</v>
      </c>
      <c r="H19" s="42">
        <f>(I19+300)</f>
        <v>72100</v>
      </c>
      <c r="I19" s="42">
        <f>(J19+300)</f>
        <v>71800</v>
      </c>
      <c r="J19" s="43">
        <v>71500</v>
      </c>
      <c r="K19" t="s" s="44">
        <v>30</v>
      </c>
      <c r="L19" s="45"/>
    </row>
    <row r="20" ht="42" customHeight="1" hidden="1">
      <c r="A20" t="s" s="49">
        <v>39</v>
      </c>
      <c r="B20" s="37">
        <v>1.624</v>
      </c>
      <c r="C20" s="38">
        <f>1000/B20</f>
        <v>615.763546798030</v>
      </c>
      <c r="D20" s="39">
        <f>B20*F20/1000</f>
        <v>118.7144</v>
      </c>
      <c r="E20" s="46">
        <f>D20/12</f>
        <v>9.89286666666667</v>
      </c>
      <c r="F20" s="41">
        <f>(G20+500)</f>
        <v>73100</v>
      </c>
      <c r="G20" s="42">
        <f>(H20+500)</f>
        <v>72600</v>
      </c>
      <c r="H20" s="42">
        <f>(I20+300)</f>
        <v>72100</v>
      </c>
      <c r="I20" s="42">
        <f>(J20+300)</f>
        <v>71800</v>
      </c>
      <c r="J20" s="43">
        <v>71500</v>
      </c>
      <c r="K20" t="s" s="44">
        <v>30</v>
      </c>
      <c r="L20" s="45"/>
    </row>
    <row r="21" ht="42" customHeight="1" hidden="1">
      <c r="A21" t="s" s="49">
        <v>40</v>
      </c>
      <c r="B21" s="37">
        <v>19.5</v>
      </c>
      <c r="C21" s="38">
        <f>1000/B21</f>
        <v>51.2820512820513</v>
      </c>
      <c r="D21" s="39">
        <f>B21*F21/1000</f>
        <v>1425.45</v>
      </c>
      <c r="E21" s="46">
        <f>D21/12</f>
        <v>118.7875</v>
      </c>
      <c r="F21" s="41">
        <f>(G21+500)</f>
        <v>73100</v>
      </c>
      <c r="G21" s="42">
        <f>(H21+500)</f>
        <v>72600</v>
      </c>
      <c r="H21" s="42">
        <f>(I21+300)</f>
        <v>72100</v>
      </c>
      <c r="I21" s="42">
        <f>(J21+300)</f>
        <v>71800</v>
      </c>
      <c r="J21" s="43">
        <v>71500</v>
      </c>
      <c r="K21" t="s" s="44">
        <v>24</v>
      </c>
      <c r="L21" s="45"/>
    </row>
    <row r="22" ht="42" customHeight="1">
      <c r="A22" t="s" s="49">
        <v>41</v>
      </c>
      <c r="B22" s="37">
        <v>25</v>
      </c>
      <c r="C22" s="38">
        <f>1000/B22</f>
        <v>40</v>
      </c>
      <c r="D22" s="39">
        <f>B22*F22/1000</f>
        <v>1890</v>
      </c>
      <c r="E22" s="46">
        <f>D22/12</f>
        <v>157.5</v>
      </c>
      <c r="F22" s="41">
        <f>(G22+500)</f>
        <v>75600</v>
      </c>
      <c r="G22" s="42">
        <f>(H22+500)</f>
        <v>75100</v>
      </c>
      <c r="H22" s="42">
        <f>(I22+300)</f>
        <v>74600</v>
      </c>
      <c r="I22" s="42">
        <f>(J22+300)</f>
        <v>74300</v>
      </c>
      <c r="J22" s="43">
        <v>74000</v>
      </c>
      <c r="K22" t="s" s="44">
        <v>24</v>
      </c>
      <c r="L22" t="s" s="45">
        <v>42</v>
      </c>
    </row>
    <row r="23" ht="42" customHeight="1">
      <c r="A23" t="s" s="49">
        <v>43</v>
      </c>
      <c r="B23" s="37">
        <v>30</v>
      </c>
      <c r="C23" s="38">
        <f>1000/B23</f>
        <v>33.3333333333333</v>
      </c>
      <c r="D23" s="39">
        <f>B23*F23/1000</f>
        <v>2268</v>
      </c>
      <c r="E23" s="46">
        <f>D23/12</f>
        <v>189</v>
      </c>
      <c r="F23" s="41">
        <f>(G23+500)</f>
        <v>75600</v>
      </c>
      <c r="G23" s="42">
        <f>(H23+500)</f>
        <v>75100</v>
      </c>
      <c r="H23" s="42">
        <f>(I23+300)</f>
        <v>74600</v>
      </c>
      <c r="I23" s="42">
        <f>(J23+300)</f>
        <v>74300</v>
      </c>
      <c r="J23" s="43">
        <v>74000</v>
      </c>
      <c r="K23" t="s" s="44">
        <v>24</v>
      </c>
      <c r="L23" t="s" s="45">
        <v>44</v>
      </c>
    </row>
    <row r="24" ht="42" customHeight="1" hidden="1">
      <c r="A24" t="s" s="49">
        <v>45</v>
      </c>
      <c r="B24" s="37">
        <v>35</v>
      </c>
      <c r="C24" s="38">
        <f>1000/B24</f>
        <v>28.5714285714286</v>
      </c>
      <c r="D24" s="39">
        <f>B24*F24/1000</f>
        <v>2558.5</v>
      </c>
      <c r="E24" s="46">
        <f>D24/12</f>
        <v>213.208333333333</v>
      </c>
      <c r="F24" s="41">
        <f>(G24+500)</f>
        <v>73100</v>
      </c>
      <c r="G24" s="42">
        <f>(H24+500)</f>
        <v>72600</v>
      </c>
      <c r="H24" s="42">
        <f>(I24+300)</f>
        <v>72100</v>
      </c>
      <c r="I24" s="42">
        <f>(J24+300)</f>
        <v>71800</v>
      </c>
      <c r="J24" s="43">
        <v>71500</v>
      </c>
      <c r="K24" t="s" s="44">
        <v>24</v>
      </c>
      <c r="L24" s="45"/>
    </row>
    <row r="25" ht="42" customHeight="1" hidden="1">
      <c r="A25" t="s" s="49">
        <v>45</v>
      </c>
      <c r="B25" s="37">
        <v>35</v>
      </c>
      <c r="C25" s="38">
        <f>1000/B25</f>
        <v>28.5714285714286</v>
      </c>
      <c r="D25" s="39">
        <f>B25*F25/1000</f>
        <v>2558.5</v>
      </c>
      <c r="E25" s="46">
        <f>D25/12</f>
        <v>213.208333333333</v>
      </c>
      <c r="F25" s="41">
        <f>(G25+500)</f>
        <v>73100</v>
      </c>
      <c r="G25" s="42">
        <f>(H25+500)</f>
        <v>72600</v>
      </c>
      <c r="H25" s="42">
        <f>(I25+300)</f>
        <v>72100</v>
      </c>
      <c r="I25" s="42">
        <f>(J25+300)</f>
        <v>71800</v>
      </c>
      <c r="J25" s="43">
        <v>71500</v>
      </c>
      <c r="K25" t="s" s="44">
        <v>24</v>
      </c>
      <c r="L25" s="45"/>
    </row>
    <row r="26" ht="42" customHeight="1" hidden="1">
      <c r="A26" t="s" s="49">
        <v>46</v>
      </c>
      <c r="B26" s="37">
        <v>45.5</v>
      </c>
      <c r="C26" s="38">
        <f>1000/B26</f>
        <v>21.978021978022</v>
      </c>
      <c r="D26" s="39">
        <f>B26*F26/1000</f>
        <v>3326.05</v>
      </c>
      <c r="E26" s="46">
        <f>D26/12</f>
        <v>277.170833333333</v>
      </c>
      <c r="F26" s="41">
        <f>(G26+500)</f>
        <v>73100</v>
      </c>
      <c r="G26" s="42">
        <f>(H26+500)</f>
        <v>72600</v>
      </c>
      <c r="H26" s="42">
        <f>(I26+300)</f>
        <v>72100</v>
      </c>
      <c r="I26" s="42">
        <f>(J26+300)</f>
        <v>71800</v>
      </c>
      <c r="J26" s="43">
        <v>71500</v>
      </c>
      <c r="K26" t="s" s="44">
        <v>24</v>
      </c>
      <c r="L26" s="45"/>
    </row>
    <row r="27" ht="42" customHeight="1">
      <c r="A27" t="s" s="49">
        <v>47</v>
      </c>
      <c r="B27" s="37">
        <v>36</v>
      </c>
      <c r="C27" s="38">
        <f>1000/B27</f>
        <v>27.7777777777778</v>
      </c>
      <c r="D27" s="39">
        <f>B27*F27/1000</f>
        <v>2721.6</v>
      </c>
      <c r="E27" s="46">
        <f>D27/12</f>
        <v>226.8</v>
      </c>
      <c r="F27" s="41">
        <f>(G27+500)</f>
        <v>75600</v>
      </c>
      <c r="G27" s="42">
        <f>(H27+500)</f>
        <v>75100</v>
      </c>
      <c r="H27" s="42">
        <f>(I27+300)</f>
        <v>74600</v>
      </c>
      <c r="I27" s="42">
        <f>(J27+300)</f>
        <v>74300</v>
      </c>
      <c r="J27" s="43">
        <v>74000</v>
      </c>
      <c r="K27" t="s" s="44">
        <v>24</v>
      </c>
      <c r="L27" t="s" s="45">
        <v>48</v>
      </c>
    </row>
    <row r="28" ht="42" customHeight="1">
      <c r="A28" t="s" s="49">
        <v>49</v>
      </c>
      <c r="B28" s="37">
        <v>46.5</v>
      </c>
      <c r="C28" s="38">
        <f>1000/B28</f>
        <v>21.505376344086</v>
      </c>
      <c r="D28" s="39">
        <f>B28*F28/1000</f>
        <v>3515.4</v>
      </c>
      <c r="E28" s="46">
        <f>D28/12</f>
        <v>292.95</v>
      </c>
      <c r="F28" s="41">
        <f>(G28+500)</f>
        <v>75600</v>
      </c>
      <c r="G28" s="42">
        <f>(H28+500)</f>
        <v>75100</v>
      </c>
      <c r="H28" s="42">
        <f>(I28+300)</f>
        <v>74600</v>
      </c>
      <c r="I28" s="42">
        <f>(J28+300)</f>
        <v>74300</v>
      </c>
      <c r="J28" s="43">
        <v>74000</v>
      </c>
      <c r="K28" t="s" s="44">
        <v>24</v>
      </c>
      <c r="L28" t="s" s="45">
        <v>50</v>
      </c>
    </row>
    <row r="29" ht="42" customHeight="1" hidden="1">
      <c r="A29" t="s" s="49">
        <v>51</v>
      </c>
      <c r="B29" s="37">
        <v>56.9</v>
      </c>
      <c r="C29" s="38">
        <f>1000/B29</f>
        <v>17.5746924428822</v>
      </c>
      <c r="D29" s="39">
        <f>B29*F29/1000</f>
        <v>4159.39</v>
      </c>
      <c r="E29" s="46">
        <f>D29/12</f>
        <v>346.615833333333</v>
      </c>
      <c r="F29" s="41">
        <f>(G29+500)</f>
        <v>73100</v>
      </c>
      <c r="G29" s="42">
        <f>(H29+500)</f>
        <v>72600</v>
      </c>
      <c r="H29" s="42">
        <f>(I29+300)</f>
        <v>72100</v>
      </c>
      <c r="I29" s="42">
        <f>(J29+300)</f>
        <v>71800</v>
      </c>
      <c r="J29" s="43">
        <v>71500</v>
      </c>
      <c r="K29" t="s" s="44">
        <v>24</v>
      </c>
      <c r="L29" s="45"/>
    </row>
    <row r="30" ht="42" customHeight="1">
      <c r="A30" t="s" s="50">
        <v>52</v>
      </c>
      <c r="B30" s="51">
        <v>75.59999999999999</v>
      </c>
      <c r="C30" s="52">
        <f>1000/B30</f>
        <v>13.2275132275132</v>
      </c>
      <c r="D30" s="53">
        <f>B30*F30/1000</f>
        <v>5715.36</v>
      </c>
      <c r="E30" s="54">
        <f>D30/12</f>
        <v>476.28</v>
      </c>
      <c r="F30" s="55">
        <f>(G30+500)</f>
        <v>75600</v>
      </c>
      <c r="G30" s="56">
        <f>(H30+500)</f>
        <v>75100</v>
      </c>
      <c r="H30" s="56">
        <f>(I30+300)</f>
        <v>74600</v>
      </c>
      <c r="I30" s="56">
        <f>(J30+300)</f>
        <v>74300</v>
      </c>
      <c r="J30" s="57">
        <v>74000</v>
      </c>
      <c r="K30" t="s" s="58">
        <v>24</v>
      </c>
      <c r="L30" t="s" s="59">
        <v>53</v>
      </c>
    </row>
    <row r="31" ht="42" customHeight="1" hidden="1">
      <c r="A31" t="s" s="60">
        <v>54</v>
      </c>
      <c r="B31" t="s" s="61">
        <v>24</v>
      </c>
      <c r="C31" s="62"/>
      <c r="D31" s="63">
        <f>(E31+1000)</f>
        <v>84800</v>
      </c>
      <c r="E31" s="64">
        <f>(F31+300)</f>
        <v>83800</v>
      </c>
      <c r="F31" s="64">
        <f>(G31+300)</f>
        <v>83500</v>
      </c>
      <c r="G31" s="64">
        <f>(H31+300)</f>
        <v>83200</v>
      </c>
      <c r="H31" s="64">
        <v>82900</v>
      </c>
      <c r="I31" s="65">
        <v>74</v>
      </c>
      <c r="J31" s="66"/>
      <c r="K31" s="67"/>
      <c r="L31" s="67"/>
    </row>
    <row r="32" ht="42" customHeight="1" hidden="1">
      <c r="A32" t="s" s="60">
        <v>55</v>
      </c>
      <c r="B32" t="s" s="61">
        <v>24</v>
      </c>
      <c r="C32" s="62"/>
      <c r="D32" s="63">
        <f>(E32+1000)</f>
        <v>84800</v>
      </c>
      <c r="E32" s="64">
        <f>(F32+300)</f>
        <v>83800</v>
      </c>
      <c r="F32" s="64">
        <f>(G32+300)</f>
        <v>83500</v>
      </c>
      <c r="G32" s="64">
        <f>(H32+300)</f>
        <v>83200</v>
      </c>
      <c r="H32" s="64">
        <v>82900</v>
      </c>
      <c r="I32" s="65">
        <v>94</v>
      </c>
      <c r="J32" s="66"/>
      <c r="K32" s="67"/>
      <c r="L32" s="67"/>
    </row>
    <row r="33" ht="42" customHeight="1" hidden="1">
      <c r="A33" t="s" s="60">
        <v>56</v>
      </c>
      <c r="B33" t="s" s="61">
        <v>57</v>
      </c>
      <c r="C33" s="62"/>
      <c r="D33" s="68">
        <f>(E33+500)</f>
        <v>40500</v>
      </c>
      <c r="E33" s="68">
        <f>(F33+500)</f>
        <v>40000</v>
      </c>
      <c r="F33" s="68">
        <f>(G33+500)</f>
        <v>39500</v>
      </c>
      <c r="G33" s="63">
        <f>(H33+500)</f>
        <v>39000</v>
      </c>
      <c r="H33" s="64">
        <v>38500</v>
      </c>
      <c r="I33" s="65">
        <v>113.1</v>
      </c>
      <c r="J33" s="66"/>
      <c r="K33" s="67"/>
      <c r="L33" s="67"/>
    </row>
  </sheetData>
  <mergeCells count="5">
    <mergeCell ref="A5:L5"/>
    <mergeCell ref="A2:L2"/>
    <mergeCell ref="A3:L3"/>
    <mergeCell ref="A4:L4"/>
    <mergeCell ref="A1:I1"/>
  </mergeCells>
  <pageMargins left="0.25" right="0.25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76"/>
  <sheetViews>
    <sheetView workbookViewId="0" showGridLines="0" defaultGridColor="1"/>
  </sheetViews>
  <sheetFormatPr defaultColWidth="11.25" defaultRowHeight="12.75" customHeight="1" outlineLevelRow="0" outlineLevelCol="0"/>
  <cols>
    <col min="1" max="1" width="52" style="359" customWidth="1"/>
    <col min="2" max="2" width="29.5" style="359" customWidth="1"/>
    <col min="3" max="3" width="19.75" style="359" customWidth="1"/>
    <col min="4" max="4" width="17.5" style="359" customWidth="1"/>
    <col min="5" max="5" width="19.25" style="359" customWidth="1"/>
    <col min="6" max="16384" width="11.25" style="359" customWidth="1"/>
  </cols>
  <sheetData>
    <row r="1" ht="31.5" customHeight="1">
      <c r="A1" t="s" s="360">
        <v>503</v>
      </c>
      <c r="B1" s="361"/>
      <c r="C1" s="361"/>
      <c r="D1" s="361"/>
      <c r="E1" s="362"/>
    </row>
    <row r="2" ht="19.5" customHeight="1">
      <c r="A2" s="361"/>
      <c r="B2" s="361"/>
      <c r="C2" s="361"/>
      <c r="D2" s="361"/>
      <c r="E2" s="361"/>
    </row>
    <row r="3" ht="26.25" customHeight="1">
      <c r="A3" s="361"/>
      <c r="B3" s="361"/>
      <c r="C3" s="361"/>
      <c r="D3" s="361"/>
      <c r="E3" s="361"/>
    </row>
    <row r="4" ht="27" customHeight="1">
      <c r="A4" s="363"/>
      <c r="B4" s="361"/>
      <c r="C4" s="361"/>
      <c r="D4" s="361"/>
      <c r="E4" s="361"/>
    </row>
    <row r="5" ht="21.2" customHeight="1">
      <c r="A5" t="s" s="364">
        <v>504</v>
      </c>
      <c r="B5" s="365"/>
      <c r="C5" s="362"/>
      <c r="D5" s="362"/>
      <c r="E5" s="362"/>
    </row>
    <row r="6" ht="12" customHeight="1">
      <c r="A6" t="s" s="366">
        <v>505</v>
      </c>
      <c r="B6" s="367"/>
      <c r="C6" s="368"/>
      <c r="D6" s="368"/>
      <c r="E6" s="368"/>
    </row>
    <row r="7" ht="12" customHeight="1">
      <c r="A7" s="369"/>
      <c r="B7" t="s" s="370">
        <v>506</v>
      </c>
      <c r="C7" t="s" s="371">
        <v>507</v>
      </c>
      <c r="D7" t="s" s="372">
        <v>508</v>
      </c>
      <c r="E7" s="373"/>
    </row>
    <row r="8" ht="10" customHeight="1">
      <c r="A8" s="374"/>
      <c r="B8" s="375"/>
      <c r="C8" s="375"/>
      <c r="D8" t="s" s="376">
        <v>509</v>
      </c>
      <c r="E8" t="s" s="377">
        <v>510</v>
      </c>
    </row>
    <row r="9" ht="9" customHeight="1">
      <c r="A9" s="374"/>
      <c r="B9" t="s" s="378">
        <v>511</v>
      </c>
      <c r="C9" s="379">
        <v>4500</v>
      </c>
      <c r="D9" s="380">
        <v>2.3</v>
      </c>
      <c r="E9" s="380">
        <v>2.42</v>
      </c>
    </row>
    <row r="10" ht="9" customHeight="1">
      <c r="A10" s="374"/>
      <c r="B10" t="s" s="378">
        <v>512</v>
      </c>
      <c r="C10" s="379">
        <v>4300</v>
      </c>
      <c r="D10" s="380">
        <v>2.6</v>
      </c>
      <c r="E10" s="380">
        <v>2.73</v>
      </c>
    </row>
    <row r="11" ht="9" customHeight="1">
      <c r="A11" s="374"/>
      <c r="B11" t="s" s="378">
        <v>513</v>
      </c>
      <c r="C11" s="379">
        <v>4000</v>
      </c>
      <c r="D11" s="380">
        <v>3.2</v>
      </c>
      <c r="E11" s="380">
        <v>3.36</v>
      </c>
    </row>
    <row r="12" ht="9" customHeight="1">
      <c r="A12" s="374"/>
      <c r="B12" t="s" s="378">
        <v>514</v>
      </c>
      <c r="C12" s="379">
        <v>3000</v>
      </c>
      <c r="D12" s="380">
        <v>3.8</v>
      </c>
      <c r="E12" s="380">
        <v>3.99</v>
      </c>
    </row>
    <row r="13" ht="9" customHeight="1">
      <c r="A13" s="374"/>
      <c r="B13" t="s" s="378">
        <v>515</v>
      </c>
      <c r="C13" s="379">
        <v>2000</v>
      </c>
      <c r="D13" s="380">
        <v>4.6</v>
      </c>
      <c r="E13" s="380">
        <v>4.84</v>
      </c>
    </row>
    <row r="14" ht="9" customHeight="1">
      <c r="A14" s="374"/>
      <c r="B14" t="s" s="378">
        <v>516</v>
      </c>
      <c r="C14" s="379">
        <v>5000</v>
      </c>
      <c r="D14" s="380">
        <v>2.3</v>
      </c>
      <c r="E14" s="380">
        <v>2.415</v>
      </c>
    </row>
    <row r="15" ht="9" customHeight="1">
      <c r="A15" s="374"/>
      <c r="B15" t="s" s="378">
        <v>517</v>
      </c>
      <c r="C15" s="379">
        <v>4500</v>
      </c>
      <c r="D15" s="380">
        <v>2.5</v>
      </c>
      <c r="E15" s="380">
        <v>2.625</v>
      </c>
    </row>
    <row r="16" ht="9" customHeight="1">
      <c r="A16" s="374"/>
      <c r="B16" t="s" s="378">
        <v>518</v>
      </c>
      <c r="C16" s="379">
        <v>2500</v>
      </c>
      <c r="D16" s="380">
        <v>3.26</v>
      </c>
      <c r="E16" s="380">
        <v>3.423</v>
      </c>
    </row>
    <row r="17" ht="9" customHeight="1">
      <c r="A17" s="374"/>
      <c r="B17" t="s" s="378">
        <v>519</v>
      </c>
      <c r="C17" s="379">
        <v>1500</v>
      </c>
      <c r="D17" s="380">
        <v>3.56</v>
      </c>
      <c r="E17" s="380">
        <v>3.738</v>
      </c>
    </row>
    <row r="18" ht="9" customHeight="1">
      <c r="A18" s="374"/>
      <c r="B18" t="s" s="378">
        <v>520</v>
      </c>
      <c r="C18" s="379">
        <v>1000</v>
      </c>
      <c r="D18" s="380">
        <v>4.26</v>
      </c>
      <c r="E18" s="380">
        <v>4.473</v>
      </c>
    </row>
    <row r="19" ht="9" customHeight="1">
      <c r="A19" s="381"/>
      <c r="B19" t="s" s="378">
        <v>521</v>
      </c>
      <c r="C19" s="379">
        <v>800</v>
      </c>
      <c r="D19" s="380">
        <v>5.72</v>
      </c>
      <c r="E19" s="380">
        <v>6.006</v>
      </c>
    </row>
    <row r="20" ht="12" customHeight="1">
      <c r="A20" t="s" s="382">
        <v>522</v>
      </c>
      <c r="B20" s="383"/>
      <c r="C20" s="384"/>
      <c r="D20" s="385"/>
      <c r="E20" s="385"/>
    </row>
    <row r="21" ht="13.5" customHeight="1">
      <c r="A21" s="386"/>
      <c r="B21" t="s" s="387">
        <v>506</v>
      </c>
      <c r="C21" t="s" s="388">
        <v>523</v>
      </c>
      <c r="D21" t="s" s="372">
        <v>508</v>
      </c>
      <c r="E21" s="373"/>
    </row>
    <row r="22" ht="9" customHeight="1">
      <c r="A22" s="374"/>
      <c r="B22" s="375"/>
      <c r="C22" s="389"/>
      <c r="D22" t="s" s="390">
        <v>509</v>
      </c>
      <c r="E22" t="s" s="391">
        <v>510</v>
      </c>
    </row>
    <row r="23" ht="9" customHeight="1">
      <c r="A23" s="374"/>
      <c r="B23" t="s" s="378">
        <v>511</v>
      </c>
      <c r="C23" t="s" s="378">
        <v>524</v>
      </c>
      <c r="D23" s="380">
        <v>2.8</v>
      </c>
      <c r="E23" s="392">
        <v>2.94</v>
      </c>
    </row>
    <row r="24" ht="9" customHeight="1">
      <c r="A24" s="374"/>
      <c r="B24" t="s" s="378">
        <v>512</v>
      </c>
      <c r="C24" t="s" s="378">
        <v>524</v>
      </c>
      <c r="D24" s="380">
        <v>3.2</v>
      </c>
      <c r="E24" s="392">
        <v>3.36</v>
      </c>
    </row>
    <row r="25" ht="9" customHeight="1">
      <c r="A25" s="374"/>
      <c r="B25" t="s" s="378">
        <v>513</v>
      </c>
      <c r="C25" t="s" s="378">
        <v>525</v>
      </c>
      <c r="D25" s="380">
        <v>3.8</v>
      </c>
      <c r="E25" s="392">
        <v>3.99</v>
      </c>
    </row>
    <row r="26" ht="9" customHeight="1">
      <c r="A26" s="374"/>
      <c r="B26" t="s" s="378">
        <v>514</v>
      </c>
      <c r="C26" t="s" s="378">
        <v>526</v>
      </c>
      <c r="D26" s="380">
        <v>4.6</v>
      </c>
      <c r="E26" s="392">
        <v>4.83</v>
      </c>
    </row>
    <row r="27" ht="9" customHeight="1">
      <c r="A27" s="374"/>
      <c r="B27" t="s" s="378">
        <v>515</v>
      </c>
      <c r="C27" t="s" s="378">
        <v>526</v>
      </c>
      <c r="D27" s="393">
        <v>4.9</v>
      </c>
      <c r="E27" s="394">
        <v>5.14</v>
      </c>
    </row>
    <row r="28" ht="9" customHeight="1">
      <c r="A28" s="374"/>
      <c r="B28" t="s" s="378">
        <v>516</v>
      </c>
      <c r="C28" t="s" s="378">
        <v>527</v>
      </c>
      <c r="D28" s="380">
        <v>2.8</v>
      </c>
      <c r="E28" s="392">
        <v>2.94</v>
      </c>
    </row>
    <row r="29" ht="9" customHeight="1">
      <c r="A29" s="374"/>
      <c r="B29" t="s" s="378">
        <v>517</v>
      </c>
      <c r="C29" t="s" s="378">
        <v>524</v>
      </c>
      <c r="D29" s="380">
        <v>3.34</v>
      </c>
      <c r="E29" s="392">
        <v>3.507</v>
      </c>
    </row>
    <row r="30" ht="9" customHeight="1">
      <c r="A30" s="374"/>
      <c r="B30" t="s" s="378">
        <v>518</v>
      </c>
      <c r="C30" t="s" s="378">
        <v>528</v>
      </c>
      <c r="D30" s="380">
        <v>4.6</v>
      </c>
      <c r="E30" s="392">
        <v>4.83</v>
      </c>
    </row>
    <row r="31" ht="9" customHeight="1">
      <c r="A31" s="381"/>
      <c r="B31" t="s" s="378">
        <v>519</v>
      </c>
      <c r="C31" t="s" s="378">
        <v>529</v>
      </c>
      <c r="D31" s="380">
        <v>4.82</v>
      </c>
      <c r="E31" s="392">
        <v>5.061</v>
      </c>
    </row>
    <row r="32" ht="12" customHeight="1">
      <c r="A32" t="s" s="395">
        <v>530</v>
      </c>
      <c r="B32" s="396"/>
      <c r="C32" s="396"/>
      <c r="D32" s="396"/>
      <c r="E32" s="397"/>
    </row>
    <row r="33" ht="9" customHeight="1">
      <c r="A33" s="369"/>
      <c r="B33" t="s" s="370">
        <v>506</v>
      </c>
      <c r="C33" t="s" s="370">
        <v>531</v>
      </c>
      <c r="D33" t="s" s="398">
        <v>532</v>
      </c>
      <c r="E33" s="399"/>
    </row>
    <row r="34" ht="9" customHeight="1">
      <c r="A34" s="374"/>
      <c r="B34" s="375"/>
      <c r="C34" s="375"/>
      <c r="D34" s="400"/>
      <c r="E34" s="401"/>
    </row>
    <row r="35" ht="9" customHeight="1">
      <c r="A35" s="374"/>
      <c r="B35" t="s" s="378">
        <v>533</v>
      </c>
      <c r="C35" s="402">
        <v>14000</v>
      </c>
      <c r="D35" s="403">
        <v>514.02</v>
      </c>
      <c r="E35" s="392">
        <v>562.2</v>
      </c>
    </row>
    <row r="36" ht="9" customHeight="1">
      <c r="A36" s="374"/>
      <c r="B36" t="s" s="378">
        <v>534</v>
      </c>
      <c r="C36" s="402">
        <v>12000</v>
      </c>
      <c r="D36" s="403">
        <v>544.8</v>
      </c>
      <c r="E36" s="392">
        <v>595.88</v>
      </c>
    </row>
    <row r="37" ht="9" customHeight="1">
      <c r="A37" s="374"/>
      <c r="B37" t="s" s="378">
        <v>535</v>
      </c>
      <c r="C37" s="402">
        <v>10000</v>
      </c>
      <c r="D37" s="403">
        <v>630.4</v>
      </c>
      <c r="E37" s="392">
        <v>689.5</v>
      </c>
    </row>
    <row r="38" ht="9" customHeight="1">
      <c r="A38" s="374"/>
      <c r="B38" t="s" s="378">
        <v>536</v>
      </c>
      <c r="C38" s="402">
        <v>7000</v>
      </c>
      <c r="D38" s="403">
        <v>683.86</v>
      </c>
      <c r="E38" s="392">
        <v>747.98</v>
      </c>
    </row>
    <row r="39" ht="9" customHeight="1">
      <c r="A39" s="374"/>
      <c r="B39" t="s" s="378">
        <v>537</v>
      </c>
      <c r="C39" s="402">
        <v>6000</v>
      </c>
      <c r="D39" s="403">
        <v>912.42</v>
      </c>
      <c r="E39" s="392">
        <v>997.9400000000001</v>
      </c>
    </row>
    <row r="40" ht="9" customHeight="1">
      <c r="A40" s="374"/>
      <c r="B40" t="s" s="378">
        <v>538</v>
      </c>
      <c r="C40" s="402">
        <v>4000</v>
      </c>
      <c r="D40" s="403">
        <v>1214.82</v>
      </c>
      <c r="E40" s="392">
        <v>1328.7</v>
      </c>
    </row>
    <row r="41" ht="9" customHeight="1">
      <c r="A41" s="374"/>
      <c r="B41" t="s" s="378">
        <v>539</v>
      </c>
      <c r="C41" s="402">
        <v>3000</v>
      </c>
      <c r="D41" s="403">
        <v>1290.38</v>
      </c>
      <c r="E41" s="392">
        <v>1413.34</v>
      </c>
    </row>
    <row r="42" ht="9" customHeight="1">
      <c r="A42" s="381"/>
      <c r="B42" t="s" s="378">
        <v>540</v>
      </c>
      <c r="C42" s="402">
        <v>1800</v>
      </c>
      <c r="D42" s="403">
        <v>2290.28</v>
      </c>
      <c r="E42" s="392">
        <v>2505</v>
      </c>
    </row>
    <row r="43" ht="12.75" customHeight="1">
      <c r="A43" t="s" s="404">
        <v>541</v>
      </c>
      <c r="B43" s="405"/>
      <c r="C43" s="385"/>
      <c r="D43" s="385"/>
      <c r="E43" s="385"/>
    </row>
    <row r="44" ht="13" customHeight="1">
      <c r="A44" s="369"/>
      <c r="B44" t="s" s="370">
        <v>506</v>
      </c>
      <c r="C44" t="s" s="370">
        <v>531</v>
      </c>
      <c r="D44" t="s" s="406">
        <v>532</v>
      </c>
      <c r="E44" s="373"/>
    </row>
    <row r="45" ht="9" customHeight="1">
      <c r="A45" s="374"/>
      <c r="B45" s="375"/>
      <c r="C45" s="375"/>
      <c r="D45" t="s" s="390">
        <v>509</v>
      </c>
      <c r="E45" t="s" s="391">
        <v>510</v>
      </c>
    </row>
    <row r="46" ht="9" customHeight="1">
      <c r="A46" s="374"/>
      <c r="B46" t="s" s="378">
        <v>533</v>
      </c>
      <c r="C46" s="402">
        <v>14000</v>
      </c>
      <c r="D46" s="380">
        <v>914.02</v>
      </c>
      <c r="E46" s="380">
        <v>959.72</v>
      </c>
    </row>
    <row r="47" ht="9" customHeight="1">
      <c r="A47" s="374"/>
      <c r="B47" t="s" s="378">
        <v>534</v>
      </c>
      <c r="C47" s="402">
        <v>12000</v>
      </c>
      <c r="D47" s="380">
        <v>944.8</v>
      </c>
      <c r="E47" s="380">
        <v>992.04</v>
      </c>
    </row>
    <row r="48" ht="9" customHeight="1">
      <c r="A48" s="374"/>
      <c r="B48" t="s" s="378">
        <v>535</v>
      </c>
      <c r="C48" s="402">
        <v>10000</v>
      </c>
      <c r="D48" s="380">
        <v>1030.4</v>
      </c>
      <c r="E48" s="380">
        <v>1081.92</v>
      </c>
    </row>
    <row r="49" ht="9" customHeight="1">
      <c r="A49" s="374"/>
      <c r="B49" t="s" s="378">
        <v>536</v>
      </c>
      <c r="C49" s="402">
        <v>7000</v>
      </c>
      <c r="D49" s="380">
        <v>1083.86</v>
      </c>
      <c r="E49" s="380">
        <v>1138.06</v>
      </c>
    </row>
    <row r="50" ht="9" customHeight="1">
      <c r="A50" s="374"/>
      <c r="B50" t="s" s="378">
        <v>537</v>
      </c>
      <c r="C50" s="402">
        <v>6000</v>
      </c>
      <c r="D50" s="380">
        <v>1236.38</v>
      </c>
      <c r="E50" s="380">
        <v>1298.2</v>
      </c>
    </row>
    <row r="51" ht="9" customHeight="1">
      <c r="A51" s="374"/>
      <c r="B51" t="s" s="378">
        <v>538</v>
      </c>
      <c r="C51" s="402">
        <v>4000</v>
      </c>
      <c r="D51" s="380">
        <v>1614.82</v>
      </c>
      <c r="E51" s="380">
        <v>1695.56</v>
      </c>
    </row>
    <row r="52" ht="9" customHeight="1">
      <c r="A52" s="374"/>
      <c r="B52" t="s" s="378">
        <v>539</v>
      </c>
      <c r="C52" s="402">
        <v>3000</v>
      </c>
      <c r="D52" s="380">
        <v>1690.38</v>
      </c>
      <c r="E52" s="380">
        <v>1774.9</v>
      </c>
    </row>
    <row r="53" ht="9" customHeight="1">
      <c r="A53" s="381"/>
      <c r="B53" t="s" s="378">
        <v>540</v>
      </c>
      <c r="C53" s="402">
        <v>1800</v>
      </c>
      <c r="D53" s="380">
        <v>2690.28</v>
      </c>
      <c r="E53" s="380">
        <v>2824.8</v>
      </c>
    </row>
    <row r="54" ht="9" customHeight="1">
      <c r="A54" t="s" s="404">
        <v>542</v>
      </c>
      <c r="B54" s="405"/>
      <c r="C54" s="385"/>
      <c r="D54" s="385"/>
      <c r="E54" s="385"/>
    </row>
    <row r="55" ht="13" customHeight="1">
      <c r="A55" s="369"/>
      <c r="B55" t="s" s="370">
        <v>506</v>
      </c>
      <c r="C55" t="s" s="370">
        <v>531</v>
      </c>
      <c r="D55" t="s" s="406">
        <v>532</v>
      </c>
      <c r="E55" s="373"/>
    </row>
    <row r="56" ht="9" customHeight="1">
      <c r="A56" s="374"/>
      <c r="B56" s="375"/>
      <c r="C56" s="375"/>
      <c r="D56" t="s" s="390">
        <v>509</v>
      </c>
      <c r="E56" t="s" s="391">
        <v>510</v>
      </c>
    </row>
    <row r="57" ht="9" customHeight="1">
      <c r="A57" s="374"/>
      <c r="B57" t="s" s="378">
        <v>533</v>
      </c>
      <c r="C57" s="402">
        <v>14000</v>
      </c>
      <c r="D57" s="380">
        <v>664.1</v>
      </c>
      <c r="E57" s="380">
        <v>726.34</v>
      </c>
    </row>
    <row r="58" ht="9" customHeight="1">
      <c r="A58" s="374"/>
      <c r="B58" t="s" s="378">
        <v>534</v>
      </c>
      <c r="C58" s="402">
        <v>12000</v>
      </c>
      <c r="D58" s="380">
        <v>617.4</v>
      </c>
      <c r="E58" s="380">
        <v>675.28</v>
      </c>
    </row>
    <row r="59" ht="9" customHeight="1">
      <c r="A59" s="374"/>
      <c r="B59" t="s" s="378">
        <v>535</v>
      </c>
      <c r="C59" s="402">
        <v>10000</v>
      </c>
      <c r="D59" s="380">
        <v>800.8</v>
      </c>
      <c r="E59" s="380">
        <v>875.86</v>
      </c>
    </row>
    <row r="60" ht="9" customHeight="1">
      <c r="A60" s="374"/>
      <c r="B60" t="s" s="378">
        <v>536</v>
      </c>
      <c r="C60" s="402">
        <v>7000</v>
      </c>
      <c r="D60" s="380">
        <v>948.7</v>
      </c>
      <c r="E60" s="380">
        <v>1037.66</v>
      </c>
    </row>
    <row r="61" ht="9" customHeight="1">
      <c r="A61" s="374"/>
      <c r="B61" t="s" s="378">
        <v>537</v>
      </c>
      <c r="C61" s="402">
        <v>6000</v>
      </c>
      <c r="D61" s="380">
        <v>1087.2</v>
      </c>
      <c r="E61" s="380">
        <v>1189.12</v>
      </c>
    </row>
    <row r="62" ht="9" customHeight="1">
      <c r="A62" s="374"/>
      <c r="B62" t="s" s="378">
        <v>538</v>
      </c>
      <c r="C62" s="402">
        <v>4000</v>
      </c>
      <c r="D62" s="380">
        <v>1470.54</v>
      </c>
      <c r="E62" s="380">
        <v>1608.4</v>
      </c>
    </row>
    <row r="63" ht="9" customHeight="1">
      <c r="A63" s="374"/>
      <c r="B63" t="s" s="378">
        <v>539</v>
      </c>
      <c r="C63" s="402">
        <v>3000</v>
      </c>
      <c r="D63" s="380">
        <v>1497.6</v>
      </c>
      <c r="E63" s="380">
        <v>1638</v>
      </c>
    </row>
    <row r="64" ht="9" customHeight="1">
      <c r="A64" s="381"/>
      <c r="B64" t="s" s="378">
        <v>540</v>
      </c>
      <c r="C64" s="402">
        <v>1800</v>
      </c>
      <c r="D64" s="380">
        <v>2205.16</v>
      </c>
      <c r="E64" s="380">
        <v>2411.9</v>
      </c>
    </row>
    <row r="65" ht="12.75" customHeight="1">
      <c r="A65" t="s" s="404">
        <v>543</v>
      </c>
      <c r="B65" s="405"/>
      <c r="C65" s="385"/>
      <c r="D65" s="385"/>
      <c r="E65" s="385"/>
    </row>
    <row r="66" ht="13" customHeight="1">
      <c r="A66" s="369"/>
      <c r="B66" t="s" s="370">
        <v>506</v>
      </c>
      <c r="C66" t="s" s="370">
        <v>531</v>
      </c>
      <c r="D66" t="s" s="406">
        <v>532</v>
      </c>
      <c r="E66" s="373"/>
    </row>
    <row r="67" ht="9" customHeight="1">
      <c r="A67" s="374"/>
      <c r="B67" s="375"/>
      <c r="C67" s="375"/>
      <c r="D67" t="s" s="390">
        <v>509</v>
      </c>
      <c r="E67" t="s" s="391">
        <v>510</v>
      </c>
    </row>
    <row r="68" ht="9" customHeight="1">
      <c r="A68" s="374"/>
      <c r="B68" t="s" s="378">
        <v>533</v>
      </c>
      <c r="C68" s="402">
        <v>14000</v>
      </c>
      <c r="D68" s="407">
        <v>1064.1</v>
      </c>
      <c r="E68" s="392">
        <v>1117.3</v>
      </c>
    </row>
    <row r="69" ht="9" customHeight="1">
      <c r="A69" s="374"/>
      <c r="B69" t="s" s="378">
        <v>534</v>
      </c>
      <c r="C69" s="402">
        <v>12000</v>
      </c>
      <c r="D69" s="407">
        <v>1017.4</v>
      </c>
      <c r="E69" s="392">
        <v>1068.28</v>
      </c>
    </row>
    <row r="70" ht="9" customHeight="1">
      <c r="A70" s="374"/>
      <c r="B70" t="s" s="378">
        <v>535</v>
      </c>
      <c r="C70" s="402">
        <v>10000</v>
      </c>
      <c r="D70" s="407">
        <v>1200.8</v>
      </c>
      <c r="E70" s="392">
        <v>1260.84</v>
      </c>
    </row>
    <row r="71" ht="9" customHeight="1">
      <c r="A71" s="374"/>
      <c r="B71" t="s" s="378">
        <v>536</v>
      </c>
      <c r="C71" s="402">
        <v>7000</v>
      </c>
      <c r="D71" s="407">
        <v>1269.64</v>
      </c>
      <c r="E71" s="392">
        <v>1333.12</v>
      </c>
    </row>
    <row r="72" ht="9" customHeight="1">
      <c r="A72" s="374"/>
      <c r="B72" t="s" s="378">
        <v>537</v>
      </c>
      <c r="C72" s="402">
        <v>6000</v>
      </c>
      <c r="D72" s="407">
        <v>1396.6</v>
      </c>
      <c r="E72" s="392">
        <v>1466.44</v>
      </c>
    </row>
    <row r="73" ht="9" customHeight="1">
      <c r="A73" s="374"/>
      <c r="B73" t="s" s="378">
        <v>538</v>
      </c>
      <c r="C73" s="402">
        <v>4000</v>
      </c>
      <c r="D73" s="407">
        <v>1870.54</v>
      </c>
      <c r="E73" s="392">
        <v>1964.06</v>
      </c>
    </row>
    <row r="74" ht="9" customHeight="1">
      <c r="A74" s="374"/>
      <c r="B74" t="s" s="378">
        <v>539</v>
      </c>
      <c r="C74" s="402">
        <v>3000</v>
      </c>
      <c r="D74" s="407">
        <v>1897.6</v>
      </c>
      <c r="E74" s="392">
        <v>1992.48</v>
      </c>
    </row>
    <row r="75" ht="9" customHeight="1">
      <c r="A75" s="381"/>
      <c r="B75" t="s" s="378">
        <v>540</v>
      </c>
      <c r="C75" s="402">
        <v>1800</v>
      </c>
      <c r="D75" s="407">
        <v>2605.16</v>
      </c>
      <c r="E75" s="392">
        <v>2735.42</v>
      </c>
    </row>
    <row r="76" ht="9" customHeight="1">
      <c r="A76" t="s" s="408">
        <v>544</v>
      </c>
      <c r="B76" s="409"/>
      <c r="C76" s="409"/>
      <c r="D76" s="409"/>
      <c r="E76" s="409"/>
    </row>
  </sheetData>
  <mergeCells count="31">
    <mergeCell ref="A1:E4"/>
    <mergeCell ref="A5:E5"/>
    <mergeCell ref="A44:A53"/>
    <mergeCell ref="A55:A64"/>
    <mergeCell ref="A66:A75"/>
    <mergeCell ref="D55:E55"/>
    <mergeCell ref="D66:E66"/>
    <mergeCell ref="B66:B67"/>
    <mergeCell ref="C66:C67"/>
    <mergeCell ref="B55:B56"/>
    <mergeCell ref="D21:E21"/>
    <mergeCell ref="B44:B45"/>
    <mergeCell ref="C44:C45"/>
    <mergeCell ref="B33:B34"/>
    <mergeCell ref="D33:E34"/>
    <mergeCell ref="D44:E44"/>
    <mergeCell ref="A33:A42"/>
    <mergeCell ref="B7:B8"/>
    <mergeCell ref="C7:C8"/>
    <mergeCell ref="D7:E7"/>
    <mergeCell ref="A7:A19"/>
    <mergeCell ref="A6:E6"/>
    <mergeCell ref="A20:E20"/>
    <mergeCell ref="A43:E43"/>
    <mergeCell ref="A54:E54"/>
    <mergeCell ref="A65:E65"/>
    <mergeCell ref="A21:A31"/>
    <mergeCell ref="B21:B22"/>
    <mergeCell ref="C21:C22"/>
    <mergeCell ref="C55:C56"/>
    <mergeCell ref="C33:C34"/>
  </mergeCells>
  <pageMargins left="0.708661" right="0.708661" top="0.748031" bottom="0.748031" header="0.314961" footer="0.314961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F43"/>
  <sheetViews>
    <sheetView workbookViewId="0" showGridLines="0" defaultGridColor="1"/>
  </sheetViews>
  <sheetFormatPr defaultColWidth="10.25" defaultRowHeight="15" customHeight="1" outlineLevelRow="0" outlineLevelCol="0"/>
  <cols>
    <col min="1" max="1" width="25.5" style="410" customWidth="1"/>
    <col min="2" max="2" width="26.75" style="410" customWidth="1"/>
    <col min="3" max="3" width="29.75" style="410" customWidth="1"/>
    <col min="4" max="5" width="32.75" style="410" customWidth="1"/>
    <col min="6" max="6" width="10.25" style="410" customWidth="1"/>
    <col min="7" max="16384" width="10.25" style="410" customWidth="1"/>
  </cols>
  <sheetData>
    <row r="1" ht="8.45" customHeight="1">
      <c r="A1" t="s" s="360">
        <v>545</v>
      </c>
      <c r="B1" s="411"/>
      <c r="C1" s="412"/>
      <c r="D1" s="412"/>
      <c r="E1" s="412"/>
      <c r="F1" s="348"/>
    </row>
    <row r="2" ht="15" customHeight="1">
      <c r="A2" s="412"/>
      <c r="B2" s="412"/>
      <c r="C2" s="412"/>
      <c r="D2" s="412"/>
      <c r="E2" s="412"/>
      <c r="F2" s="413"/>
    </row>
    <row r="3" ht="15" customHeight="1">
      <c r="A3" s="412"/>
      <c r="B3" s="412"/>
      <c r="C3" s="412"/>
      <c r="D3" s="412"/>
      <c r="E3" s="412"/>
      <c r="F3" s="413"/>
    </row>
    <row r="4" ht="30.75" customHeight="1">
      <c r="A4" s="412"/>
      <c r="B4" s="412"/>
      <c r="C4" s="412"/>
      <c r="D4" s="412"/>
      <c r="E4" s="412"/>
      <c r="F4" s="413"/>
    </row>
    <row r="5" ht="43.5" customHeight="1">
      <c r="A5" s="414"/>
      <c r="B5" s="414"/>
      <c r="C5" s="414"/>
      <c r="D5" s="414"/>
      <c r="E5" s="414"/>
      <c r="F5" s="413"/>
    </row>
    <row r="6" ht="25.5" customHeight="1">
      <c r="A6" s="415"/>
      <c r="B6" s="416"/>
      <c r="C6" s="416"/>
      <c r="D6" s="416"/>
      <c r="E6" s="417"/>
      <c r="F6" s="413"/>
    </row>
    <row r="7" ht="39" customHeight="1">
      <c r="A7" t="s" s="418">
        <v>546</v>
      </c>
      <c r="B7" t="s" s="419">
        <v>547</v>
      </c>
      <c r="C7" t="s" s="418">
        <v>548</v>
      </c>
      <c r="D7" t="s" s="420">
        <v>549</v>
      </c>
      <c r="E7" s="421"/>
      <c r="F7" s="227"/>
    </row>
    <row r="8" ht="64.5" customHeight="1">
      <c r="A8" s="422"/>
      <c r="B8" s="423"/>
      <c r="C8" s="422"/>
      <c r="D8" t="s" s="424">
        <v>550</v>
      </c>
      <c r="E8" t="s" s="425">
        <v>551</v>
      </c>
      <c r="F8" s="227"/>
    </row>
    <row r="9" ht="18.75" customHeight="1">
      <c r="A9" t="s" s="426">
        <v>552</v>
      </c>
      <c r="B9" s="427">
        <v>78.59999999999999</v>
      </c>
      <c r="C9" s="428">
        <v>4.1</v>
      </c>
      <c r="D9" s="429">
        <v>87.2</v>
      </c>
      <c r="E9" s="430">
        <f>D9*1.05</f>
        <v>91.56</v>
      </c>
      <c r="F9" s="227"/>
    </row>
    <row r="10" ht="18.75" customHeight="1">
      <c r="A10" t="s" s="431">
        <v>552</v>
      </c>
      <c r="B10" s="432">
        <v>77.5</v>
      </c>
      <c r="C10" s="433">
        <v>4.8</v>
      </c>
      <c r="D10" s="434">
        <v>85</v>
      </c>
      <c r="E10" s="435">
        <f>D10*1.05</f>
        <v>89.25</v>
      </c>
      <c r="F10" s="227"/>
    </row>
    <row r="11" ht="18.75" customHeight="1">
      <c r="A11" t="s" s="431">
        <v>552</v>
      </c>
      <c r="B11" s="432">
        <v>92</v>
      </c>
      <c r="C11" s="433">
        <v>5.1</v>
      </c>
      <c r="D11" s="434">
        <v>100</v>
      </c>
      <c r="E11" s="435">
        <f>D11*1.05</f>
        <v>105</v>
      </c>
      <c r="F11" s="227"/>
    </row>
    <row r="12" ht="18.75" customHeight="1">
      <c r="A12" t="s" s="431">
        <v>553</v>
      </c>
      <c r="B12" s="432">
        <v>94.5</v>
      </c>
      <c r="C12" s="433">
        <v>5.6</v>
      </c>
      <c r="D12" s="434">
        <v>105</v>
      </c>
      <c r="E12" s="435">
        <f>D12*1.05</f>
        <v>110.25</v>
      </c>
      <c r="F12" s="227"/>
    </row>
    <row r="13" ht="18.75" customHeight="1">
      <c r="A13" t="s" s="431">
        <v>553</v>
      </c>
      <c r="B13" s="432">
        <v>107.8</v>
      </c>
      <c r="C13" s="433">
        <v>6.2</v>
      </c>
      <c r="D13" s="434">
        <v>118.2</v>
      </c>
      <c r="E13" s="435">
        <f>D13*1.05</f>
        <v>124.11</v>
      </c>
      <c r="F13" s="227"/>
    </row>
    <row r="14" ht="18.75" customHeight="1">
      <c r="A14" t="s" s="431">
        <v>553</v>
      </c>
      <c r="B14" s="432">
        <v>112.5</v>
      </c>
      <c r="C14" s="433">
        <v>6.9</v>
      </c>
      <c r="D14" s="434">
        <v>122.9</v>
      </c>
      <c r="E14" s="435">
        <f>D14*1.05</f>
        <v>129.045</v>
      </c>
      <c r="F14" s="227"/>
    </row>
    <row r="15" ht="18.75" customHeight="1">
      <c r="A15" t="s" s="431">
        <v>553</v>
      </c>
      <c r="B15" s="432">
        <v>138</v>
      </c>
      <c r="C15" s="433">
        <v>7.6</v>
      </c>
      <c r="D15" s="434">
        <v>151.5</v>
      </c>
      <c r="E15" s="435">
        <f>D15*1.05</f>
        <v>159.075</v>
      </c>
      <c r="F15" s="227"/>
    </row>
    <row r="16" ht="18.75" customHeight="1">
      <c r="A16" t="s" s="431">
        <v>554</v>
      </c>
      <c r="B16" s="432">
        <v>260</v>
      </c>
      <c r="C16" s="433">
        <v>10.5</v>
      </c>
      <c r="D16" s="434">
        <v>280</v>
      </c>
      <c r="E16" s="435">
        <f>D16*1.05</f>
        <v>294</v>
      </c>
      <c r="F16" s="227"/>
    </row>
    <row r="17" ht="18.75" customHeight="1">
      <c r="A17" t="s" s="431">
        <v>553</v>
      </c>
      <c r="B17" s="432">
        <v>157.3</v>
      </c>
      <c r="C17" s="433">
        <v>8.300000000000001</v>
      </c>
      <c r="D17" s="434">
        <v>173.8</v>
      </c>
      <c r="E17" s="435">
        <f>D17*1.05</f>
        <v>182.49</v>
      </c>
      <c r="F17" s="227"/>
    </row>
    <row r="18" ht="18.75" customHeight="1">
      <c r="A18" t="s" s="431">
        <v>553</v>
      </c>
      <c r="B18" s="432">
        <v>178.5</v>
      </c>
      <c r="C18" s="433">
        <v>9.1</v>
      </c>
      <c r="D18" s="434">
        <v>197</v>
      </c>
      <c r="E18" s="435">
        <f>D18*1.05</f>
        <v>206.85</v>
      </c>
      <c r="F18" s="227"/>
    </row>
    <row r="19" ht="18.75" customHeight="1">
      <c r="A19" t="s" s="431">
        <v>553</v>
      </c>
      <c r="B19" s="432">
        <v>189.2</v>
      </c>
      <c r="C19" s="433">
        <v>9.6</v>
      </c>
      <c r="D19" s="434">
        <v>208</v>
      </c>
      <c r="E19" s="435">
        <f>D19*1.05</f>
        <v>218.4</v>
      </c>
      <c r="F19" s="227"/>
    </row>
    <row r="20" ht="18.75" customHeight="1">
      <c r="A20" t="s" s="431">
        <v>553</v>
      </c>
      <c r="B20" s="432">
        <v>229.6</v>
      </c>
      <c r="C20" s="433">
        <v>11</v>
      </c>
      <c r="D20" s="434">
        <v>248.6</v>
      </c>
      <c r="E20" s="435">
        <f>D20*1.05</f>
        <v>261.03</v>
      </c>
      <c r="F20" s="227"/>
    </row>
    <row r="21" ht="18.75" customHeight="1">
      <c r="A21" t="s" s="431">
        <v>555</v>
      </c>
      <c r="B21" s="432">
        <v>268.4</v>
      </c>
      <c r="C21" s="433">
        <v>11.5</v>
      </c>
      <c r="D21" s="434">
        <v>296</v>
      </c>
      <c r="E21" s="435">
        <f>D21*1.05</f>
        <v>310.8</v>
      </c>
      <c r="F21" s="227"/>
    </row>
    <row r="22" ht="18.75" customHeight="1">
      <c r="A22" t="s" s="431">
        <v>553</v>
      </c>
      <c r="B22" s="432">
        <v>216.7</v>
      </c>
      <c r="C22" s="433">
        <v>12</v>
      </c>
      <c r="D22" s="434">
        <v>240</v>
      </c>
      <c r="E22" s="435">
        <f>D22*1.05</f>
        <v>252</v>
      </c>
      <c r="F22" s="227"/>
    </row>
    <row r="23" ht="18.75" customHeight="1">
      <c r="A23" t="s" s="431">
        <v>553</v>
      </c>
      <c r="B23" s="432">
        <v>228</v>
      </c>
      <c r="C23" s="433">
        <v>13</v>
      </c>
      <c r="D23" s="434">
        <v>250</v>
      </c>
      <c r="E23" s="435">
        <f>D23*1.05</f>
        <v>262.5</v>
      </c>
      <c r="F23" s="227"/>
    </row>
    <row r="24" ht="18.75" customHeight="1">
      <c r="A24" t="s" s="431">
        <v>556</v>
      </c>
      <c r="B24" s="432">
        <v>264</v>
      </c>
      <c r="C24" s="433">
        <v>13.5</v>
      </c>
      <c r="D24" s="434">
        <v>289.3</v>
      </c>
      <c r="E24" s="435">
        <f>D24*1.05</f>
        <v>303.765</v>
      </c>
      <c r="F24" s="227"/>
    </row>
    <row r="25" ht="18.75" customHeight="1">
      <c r="A25" t="s" s="431">
        <v>553</v>
      </c>
      <c r="B25" s="432">
        <v>265.3</v>
      </c>
      <c r="C25" s="433">
        <v>14</v>
      </c>
      <c r="D25" s="434">
        <v>292</v>
      </c>
      <c r="E25" s="435">
        <f>D25*1.05</f>
        <v>306.6</v>
      </c>
      <c r="F25" s="227"/>
    </row>
    <row r="26" ht="18.75" customHeight="1">
      <c r="A26" t="s" s="431">
        <v>553</v>
      </c>
      <c r="B26" s="432">
        <v>299.5</v>
      </c>
      <c r="C26" s="433">
        <v>15</v>
      </c>
      <c r="D26" s="434">
        <v>330</v>
      </c>
      <c r="E26" s="435">
        <f>D26*1.05</f>
        <v>346.5</v>
      </c>
      <c r="F26" s="227"/>
    </row>
    <row r="27" ht="18.75" customHeight="1">
      <c r="A27" t="s" s="431">
        <v>557</v>
      </c>
      <c r="B27" s="432">
        <v>313</v>
      </c>
      <c r="C27" s="433">
        <v>15</v>
      </c>
      <c r="D27" s="434">
        <v>345.4</v>
      </c>
      <c r="E27" s="435">
        <f>D27*1.05</f>
        <v>362.67</v>
      </c>
      <c r="F27" s="227"/>
    </row>
    <row r="28" ht="18.75" customHeight="1">
      <c r="A28" t="s" s="431">
        <v>553</v>
      </c>
      <c r="B28" s="432">
        <v>348.6</v>
      </c>
      <c r="C28" s="433">
        <v>16.5</v>
      </c>
      <c r="D28" s="434">
        <v>370.6</v>
      </c>
      <c r="E28" s="435">
        <f>D28*1.05</f>
        <v>389.13</v>
      </c>
      <c r="F28" s="227"/>
    </row>
    <row r="29" ht="18.75" customHeight="1">
      <c r="A29" t="s" s="431">
        <v>557</v>
      </c>
      <c r="B29" s="432">
        <v>364.3</v>
      </c>
      <c r="C29" s="433">
        <v>16.5</v>
      </c>
      <c r="D29" s="434">
        <v>427.3</v>
      </c>
      <c r="E29" s="435">
        <f>D29*1.05</f>
        <v>448.665</v>
      </c>
      <c r="F29" s="227"/>
    </row>
    <row r="30" ht="18.75" customHeight="1">
      <c r="A30" t="s" s="431">
        <v>558</v>
      </c>
      <c r="B30" s="432">
        <v>349.5</v>
      </c>
      <c r="C30" s="433">
        <v>17.5</v>
      </c>
      <c r="D30" s="434">
        <v>385.5</v>
      </c>
      <c r="E30" s="435">
        <f>D30*1.05</f>
        <v>404.775</v>
      </c>
      <c r="F30" s="227"/>
    </row>
    <row r="31" ht="18.75" customHeight="1">
      <c r="A31" t="s" s="431">
        <v>553</v>
      </c>
      <c r="B31" s="432">
        <v>443</v>
      </c>
      <c r="C31" s="433">
        <v>18</v>
      </c>
      <c r="D31" s="434">
        <v>488</v>
      </c>
      <c r="E31" s="435">
        <f>D31*1.05</f>
        <v>512.4</v>
      </c>
      <c r="F31" s="227"/>
    </row>
    <row r="32" ht="18.75" customHeight="1">
      <c r="A32" t="s" s="431">
        <v>557</v>
      </c>
      <c r="B32" s="432">
        <v>424.2</v>
      </c>
      <c r="C32" s="433">
        <v>18</v>
      </c>
      <c r="D32" s="434">
        <v>467.2</v>
      </c>
      <c r="E32" s="435">
        <f>D32*1.05</f>
        <v>490.56</v>
      </c>
      <c r="F32" s="227"/>
    </row>
    <row r="33" ht="18.75" customHeight="1">
      <c r="A33" t="s" s="431">
        <v>553</v>
      </c>
      <c r="B33" s="432">
        <v>425</v>
      </c>
      <c r="C33" s="433">
        <v>19.5</v>
      </c>
      <c r="D33" s="434">
        <v>470</v>
      </c>
      <c r="E33" s="435">
        <f>D33*1.05</f>
        <v>493.5</v>
      </c>
      <c r="F33" s="227"/>
    </row>
    <row r="34" ht="18.75" customHeight="1">
      <c r="A34" t="s" s="431">
        <v>557</v>
      </c>
      <c r="B34" s="432">
        <v>461</v>
      </c>
      <c r="C34" s="433">
        <v>20</v>
      </c>
      <c r="D34" s="434">
        <v>504</v>
      </c>
      <c r="E34" s="435">
        <f>D34*1.05</f>
        <v>529.2</v>
      </c>
      <c r="F34" s="227"/>
    </row>
    <row r="35" ht="18.75" customHeight="1">
      <c r="A35" t="s" s="431">
        <v>553</v>
      </c>
      <c r="B35" s="432">
        <v>464</v>
      </c>
      <c r="C35" s="433">
        <v>21</v>
      </c>
      <c r="D35" s="434">
        <v>511.8</v>
      </c>
      <c r="E35" s="435">
        <f>D35*1.05</f>
        <v>537.39</v>
      </c>
      <c r="F35" s="227"/>
    </row>
    <row r="36" ht="18.75" customHeight="1">
      <c r="A36" t="s" s="431">
        <v>557</v>
      </c>
      <c r="B36" s="432">
        <v>532</v>
      </c>
      <c r="C36" s="433">
        <v>22</v>
      </c>
      <c r="D36" s="434">
        <v>585</v>
      </c>
      <c r="E36" s="435">
        <f>D36*1.05</f>
        <v>614.25</v>
      </c>
      <c r="F36" s="227"/>
    </row>
    <row r="37" ht="18.75" customHeight="1">
      <c r="A37" t="s" s="431">
        <v>553</v>
      </c>
      <c r="B37" s="432">
        <v>522</v>
      </c>
      <c r="C37" s="433">
        <v>22.5</v>
      </c>
      <c r="D37" s="434">
        <v>576</v>
      </c>
      <c r="E37" s="435">
        <f>D37*1.05</f>
        <v>604.8</v>
      </c>
      <c r="F37" s="227"/>
    </row>
    <row r="38" ht="18.75" customHeight="1">
      <c r="A38" t="s" s="431">
        <v>557</v>
      </c>
      <c r="B38" s="432">
        <v>591</v>
      </c>
      <c r="C38" s="433">
        <v>23.5</v>
      </c>
      <c r="D38" s="434">
        <v>650.5</v>
      </c>
      <c r="E38" s="435">
        <f>D38*1.05</f>
        <v>683.025</v>
      </c>
      <c r="F38" s="227"/>
    </row>
    <row r="39" ht="18.75" customHeight="1">
      <c r="A39" t="s" s="431">
        <v>553</v>
      </c>
      <c r="B39" s="432">
        <v>577.2</v>
      </c>
      <c r="C39" s="433">
        <v>24</v>
      </c>
      <c r="D39" s="434">
        <v>636.3</v>
      </c>
      <c r="E39" s="435">
        <f>D39*1.05</f>
        <v>668.115</v>
      </c>
      <c r="F39" s="227"/>
    </row>
    <row r="40" ht="18.75" customHeight="1">
      <c r="A40" t="s" s="431">
        <v>553</v>
      </c>
      <c r="B40" s="432">
        <v>718</v>
      </c>
      <c r="C40" s="433">
        <v>27</v>
      </c>
      <c r="D40" s="434">
        <v>792</v>
      </c>
      <c r="E40" s="435">
        <f>D40*1.05</f>
        <v>831.6</v>
      </c>
      <c r="F40" s="227"/>
    </row>
    <row r="41" ht="18.75" customHeight="1">
      <c r="A41" t="s" s="431">
        <v>553</v>
      </c>
      <c r="B41" s="432">
        <v>773.3</v>
      </c>
      <c r="C41" s="433">
        <v>28</v>
      </c>
      <c r="D41" s="434">
        <v>851.4</v>
      </c>
      <c r="E41" s="435">
        <f>D41*1.05</f>
        <v>893.97</v>
      </c>
      <c r="F41" s="227"/>
    </row>
    <row r="42" ht="18.75" customHeight="1">
      <c r="A42" t="s" s="431">
        <v>557</v>
      </c>
      <c r="B42" s="432">
        <v>836</v>
      </c>
      <c r="C42" s="433">
        <v>29</v>
      </c>
      <c r="D42" s="434">
        <v>921.4</v>
      </c>
      <c r="E42" s="435">
        <f>D42*1.05</f>
        <v>967.47</v>
      </c>
      <c r="F42" s="227"/>
    </row>
    <row r="43" ht="19.5" customHeight="1">
      <c r="A43" t="s" s="436">
        <v>553</v>
      </c>
      <c r="B43" s="437">
        <v>905</v>
      </c>
      <c r="C43" s="438">
        <v>32</v>
      </c>
      <c r="D43" s="439">
        <v>998</v>
      </c>
      <c r="E43" s="440">
        <f>D43*1.05</f>
        <v>1047.9</v>
      </c>
      <c r="F43" s="228"/>
    </row>
  </sheetData>
  <mergeCells count="6">
    <mergeCell ref="A1:E5"/>
    <mergeCell ref="A6:E6"/>
    <mergeCell ref="A7:A8"/>
    <mergeCell ref="B7:B8"/>
    <mergeCell ref="C7:C8"/>
    <mergeCell ref="D7:E7"/>
  </mergeCells>
  <pageMargins left="0.708661" right="0.708661" top="0.748031" bottom="0.748031" header="0.314961" footer="0.314961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12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9.25" defaultRowHeight="11.25" customHeight="1" outlineLevelRow="0" outlineLevelCol="0"/>
  <cols>
    <col min="1" max="5" width="9.25" style="441" customWidth="1"/>
    <col min="6" max="16384" width="9.25" style="441" customWidth="1"/>
  </cols>
  <sheetData>
    <row r="1" ht="11.2" customHeight="1">
      <c r="A1" t="s" s="442">
        <v>559</v>
      </c>
      <c r="B1" s="341"/>
      <c r="C1" s="341"/>
      <c r="D1" s="341"/>
      <c r="E1" s="341"/>
    </row>
    <row r="2" ht="11.2" customHeight="1">
      <c r="A2" s="341"/>
      <c r="B2" s="341"/>
      <c r="C2" s="341"/>
      <c r="D2" s="341"/>
      <c r="E2" s="341"/>
    </row>
    <row r="3" ht="11.2" customHeight="1">
      <c r="A3" s="341"/>
      <c r="B3" s="341"/>
      <c r="C3" s="341"/>
      <c r="D3" s="341"/>
      <c r="E3" s="341"/>
    </row>
    <row r="4" ht="11.2" customHeight="1">
      <c r="A4" s="341"/>
      <c r="B4" s="341"/>
      <c r="C4" s="341"/>
      <c r="D4" s="341"/>
      <c r="E4" s="341"/>
    </row>
    <row r="5" ht="11.2" customHeight="1">
      <c r="A5" s="341"/>
      <c r="B5" s="341"/>
      <c r="C5" s="341"/>
      <c r="D5" s="341"/>
      <c r="E5" s="341"/>
    </row>
    <row r="6" ht="11.2" customHeight="1">
      <c r="A6" s="341"/>
      <c r="B6" s="341"/>
      <c r="C6" s="341"/>
      <c r="D6" s="341"/>
      <c r="E6" s="341"/>
    </row>
    <row r="7" ht="11.2" customHeight="1">
      <c r="A7" s="341"/>
      <c r="B7" s="341"/>
      <c r="C7" s="341"/>
      <c r="D7" s="341"/>
      <c r="E7" s="341"/>
    </row>
    <row r="8" ht="11.2" customHeight="1">
      <c r="A8" s="341"/>
      <c r="B8" s="341"/>
      <c r="C8" s="341"/>
      <c r="D8" s="341"/>
      <c r="E8" s="341"/>
    </row>
    <row r="9" ht="11.2" customHeight="1">
      <c r="A9" s="341"/>
      <c r="B9" s="341"/>
      <c r="C9" s="341"/>
      <c r="D9" s="341"/>
      <c r="E9" s="341"/>
    </row>
    <row r="10" ht="11.2" customHeight="1">
      <c r="A10" s="341"/>
      <c r="B10" s="341"/>
      <c r="C10" s="341"/>
      <c r="D10" s="341"/>
      <c r="E10" s="341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13.xml><?xml version="1.0" encoding="utf-8"?>
<worksheet xmlns:r="http://schemas.openxmlformats.org/officeDocument/2006/relationships" xmlns="http://schemas.openxmlformats.org/spreadsheetml/2006/main">
  <dimension ref="A1:K38"/>
  <sheetViews>
    <sheetView workbookViewId="0" showGridLines="0" defaultGridColor="1"/>
  </sheetViews>
  <sheetFormatPr defaultColWidth="16.75" defaultRowHeight="15" customHeight="1" outlineLevelRow="0" outlineLevelCol="0"/>
  <cols>
    <col min="1" max="1" width="27.75" style="443" customWidth="1"/>
    <col min="2" max="11" width="14.5" style="443" customWidth="1"/>
    <col min="12" max="16384" width="16.75" style="443" customWidth="1"/>
  </cols>
  <sheetData>
    <row r="1" ht="30" customHeight="1">
      <c r="A1" s="444"/>
      <c r="B1" s="444"/>
      <c r="C1" s="444"/>
      <c r="D1" s="444"/>
      <c r="E1" s="444"/>
      <c r="F1" s="444"/>
      <c r="G1" s="444"/>
      <c r="H1" s="444"/>
      <c r="I1" s="444"/>
      <c r="J1" s="444"/>
      <c r="K1" s="444"/>
    </row>
    <row r="2" ht="33" customHeight="1">
      <c r="A2" t="s" s="445">
        <v>560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</row>
    <row r="3" ht="30" customHeight="1">
      <c r="A3" s="444"/>
      <c r="B3" s="444"/>
      <c r="C3" s="444"/>
      <c r="D3" s="444"/>
      <c r="E3" s="444"/>
      <c r="F3" s="444"/>
      <c r="G3" s="444"/>
      <c r="H3" s="444"/>
      <c r="I3" s="444"/>
      <c r="J3" s="444"/>
      <c r="K3" s="444"/>
    </row>
    <row r="4" ht="30" customHeight="1">
      <c r="A4" s="446">
        <f>TODAY()</f>
        <v>45411</v>
      </c>
      <c r="B4" s="444"/>
      <c r="C4" s="444"/>
      <c r="D4" s="444"/>
      <c r="E4" s="444"/>
      <c r="F4" s="444"/>
      <c r="G4" s="444"/>
      <c r="H4" s="444"/>
      <c r="I4" s="444"/>
      <c r="J4" s="444"/>
      <c r="K4" s="444"/>
    </row>
    <row r="5" ht="30" customHeight="1">
      <c r="A5" s="447"/>
      <c r="B5" s="448"/>
      <c r="C5" s="448"/>
      <c r="D5" s="448"/>
      <c r="E5" s="448"/>
      <c r="F5" s="448"/>
      <c r="G5" s="448"/>
      <c r="H5" s="448"/>
      <c r="I5" s="448"/>
      <c r="J5" s="448"/>
      <c r="K5" s="448"/>
    </row>
    <row r="6" ht="30" customHeight="1">
      <c r="A6" t="s" s="449">
        <v>561</v>
      </c>
      <c r="B6" s="450"/>
      <c r="C6" s="451"/>
      <c r="D6" s="451"/>
      <c r="E6" s="451"/>
      <c r="F6" s="451"/>
      <c r="G6" s="451"/>
      <c r="H6" s="451"/>
      <c r="I6" s="451"/>
      <c r="J6" s="451"/>
      <c r="K6" s="452"/>
    </row>
    <row r="7" ht="30" customHeight="1">
      <c r="A7" s="453"/>
      <c r="B7" s="454"/>
      <c r="C7" s="454"/>
      <c r="D7" s="454"/>
      <c r="E7" s="454"/>
      <c r="F7" s="454"/>
      <c r="G7" s="454"/>
      <c r="H7" s="454"/>
      <c r="I7" s="454"/>
      <c r="J7" s="454"/>
      <c r="K7" s="454"/>
    </row>
    <row r="8" ht="30" customHeight="1">
      <c r="A8" s="444"/>
      <c r="B8" s="444"/>
      <c r="C8" s="444"/>
      <c r="D8" s="444"/>
      <c r="E8" s="444"/>
      <c r="F8" s="444"/>
      <c r="G8" s="444"/>
      <c r="H8" s="444"/>
      <c r="I8" s="444"/>
      <c r="J8" s="444"/>
      <c r="K8" s="444"/>
    </row>
    <row r="9" ht="30" customHeight="1">
      <c r="A9" t="s" s="455">
        <v>562</v>
      </c>
      <c r="B9" s="456"/>
      <c r="C9" s="456"/>
      <c r="D9" s="456"/>
      <c r="E9" s="456"/>
      <c r="F9" s="456"/>
      <c r="G9" s="456"/>
      <c r="H9" s="456"/>
      <c r="I9" s="456"/>
      <c r="J9" s="456"/>
      <c r="K9" s="456"/>
    </row>
    <row r="10" ht="30" customHeight="1">
      <c r="A10" s="457"/>
      <c r="B10" s="456"/>
      <c r="C10" s="456"/>
      <c r="D10" s="456"/>
      <c r="E10" s="456"/>
      <c r="F10" s="456"/>
      <c r="G10" s="456"/>
      <c r="H10" s="456"/>
      <c r="I10" s="456"/>
      <c r="J10" s="456"/>
      <c r="K10" s="456"/>
    </row>
    <row r="11" ht="30" customHeight="1">
      <c r="A11" t="s" s="455">
        <v>563</v>
      </c>
      <c r="B11" s="456"/>
      <c r="C11" s="456"/>
      <c r="D11" s="456"/>
      <c r="E11" s="456"/>
      <c r="F11" s="456"/>
      <c r="G11" s="456"/>
      <c r="H11" s="456"/>
      <c r="I11" s="456"/>
      <c r="J11" s="456"/>
      <c r="K11" s="456"/>
    </row>
    <row r="12" ht="30" customHeight="1">
      <c r="A12" t="s" s="455">
        <v>564</v>
      </c>
      <c r="B12" s="444"/>
      <c r="C12" s="444"/>
      <c r="D12" s="444"/>
      <c r="E12" s="444"/>
      <c r="F12" s="444"/>
      <c r="G12" s="444"/>
      <c r="H12" s="444"/>
      <c r="I12" s="444"/>
      <c r="J12" s="444"/>
      <c r="K12" s="444"/>
    </row>
    <row r="13" ht="30" customHeight="1">
      <c r="A13" s="458"/>
      <c r="B13" s="444"/>
      <c r="C13" s="444"/>
      <c r="D13" s="444"/>
      <c r="E13" s="444"/>
      <c r="F13" s="444"/>
      <c r="G13" s="444"/>
      <c r="H13" s="444"/>
      <c r="I13" s="444"/>
      <c r="J13" s="444"/>
      <c r="K13" s="444"/>
    </row>
    <row r="14" ht="30" customHeight="1">
      <c r="A14" t="s" s="455">
        <v>565</v>
      </c>
      <c r="B14" s="456"/>
      <c r="C14" s="456"/>
      <c r="D14" s="456"/>
      <c r="E14" s="456"/>
      <c r="F14" s="456"/>
      <c r="G14" s="456"/>
      <c r="H14" s="456"/>
      <c r="I14" s="456"/>
      <c r="J14" s="456"/>
      <c r="K14" s="456"/>
    </row>
    <row r="15" ht="30" customHeight="1">
      <c r="A15" t="s" s="455">
        <v>566</v>
      </c>
      <c r="B15" s="456"/>
      <c r="C15" s="456"/>
      <c r="D15" s="456"/>
      <c r="E15" s="456"/>
      <c r="F15" s="456"/>
      <c r="G15" s="456"/>
      <c r="H15" s="456"/>
      <c r="I15" s="456"/>
      <c r="J15" s="456"/>
      <c r="K15" s="456"/>
    </row>
    <row r="16" ht="30" customHeight="1">
      <c r="A16" s="458"/>
      <c r="B16" s="456"/>
      <c r="C16" s="456"/>
      <c r="D16" s="456"/>
      <c r="E16" s="456"/>
      <c r="F16" s="456"/>
      <c r="G16" s="456"/>
      <c r="H16" s="456"/>
      <c r="I16" s="456"/>
      <c r="J16" s="456"/>
      <c r="K16" s="456"/>
    </row>
    <row r="17" ht="30" customHeight="1">
      <c r="A17" s="341"/>
      <c r="B17" s="456"/>
      <c r="C17" s="456"/>
      <c r="D17" s="456"/>
      <c r="E17" s="456"/>
      <c r="F17" s="456"/>
      <c r="G17" s="456"/>
      <c r="H17" s="456"/>
      <c r="I17" s="456"/>
      <c r="J17" s="456"/>
      <c r="K17" s="456"/>
    </row>
    <row r="18" ht="30" customHeight="1">
      <c r="A18" s="458"/>
      <c r="B18" s="456"/>
      <c r="C18" s="456"/>
      <c r="D18" s="456"/>
      <c r="E18" s="456"/>
      <c r="F18" s="456"/>
      <c r="G18" s="456"/>
      <c r="H18" s="456"/>
      <c r="I18" s="456"/>
      <c r="J18" s="456"/>
      <c r="K18" s="456"/>
    </row>
    <row r="19" ht="11.25" customHeight="1">
      <c r="A19" s="341"/>
      <c r="B19" s="341"/>
      <c r="C19" s="341"/>
      <c r="D19" s="341"/>
      <c r="E19" s="341"/>
      <c r="F19" s="341"/>
      <c r="G19" s="341"/>
      <c r="H19" s="341"/>
      <c r="I19" s="341"/>
      <c r="J19" s="341"/>
      <c r="K19" s="341"/>
    </row>
    <row r="20" ht="12.75" customHeight="1">
      <c r="A20" s="444"/>
      <c r="B20" s="444"/>
      <c r="C20" s="444"/>
      <c r="D20" s="444"/>
      <c r="E20" s="444"/>
      <c r="F20" s="444"/>
      <c r="G20" s="444"/>
      <c r="H20" s="444"/>
      <c r="I20" s="444"/>
      <c r="J20" s="444"/>
      <c r="K20" s="444"/>
    </row>
    <row r="21" ht="12.75" customHeight="1">
      <c r="A21" s="444"/>
      <c r="B21" s="444"/>
      <c r="C21" s="444"/>
      <c r="D21" s="444"/>
      <c r="E21" s="444"/>
      <c r="F21" s="444"/>
      <c r="G21" s="444"/>
      <c r="H21" s="444"/>
      <c r="I21" s="444"/>
      <c r="J21" s="444"/>
      <c r="K21" s="444"/>
    </row>
    <row r="22" ht="12.75" customHeight="1">
      <c r="A22" s="444"/>
      <c r="B22" s="444"/>
      <c r="C22" s="444"/>
      <c r="D22" s="444"/>
      <c r="E22" s="444"/>
      <c r="F22" s="444"/>
      <c r="G22" s="444"/>
      <c r="H22" s="444"/>
      <c r="I22" s="444"/>
      <c r="J22" s="444"/>
      <c r="K22" s="444"/>
    </row>
    <row r="23" ht="12.75" customHeight="1">
      <c r="A23" s="444"/>
      <c r="B23" s="444"/>
      <c r="C23" s="444"/>
      <c r="D23" s="444"/>
      <c r="E23" s="444"/>
      <c r="F23" s="444"/>
      <c r="G23" s="444"/>
      <c r="H23" s="444"/>
      <c r="I23" s="444"/>
      <c r="J23" s="444"/>
      <c r="K23" s="444"/>
    </row>
    <row r="24" ht="12.75" customHeight="1">
      <c r="A24" s="444"/>
      <c r="B24" s="444"/>
      <c r="C24" s="444"/>
      <c r="D24" s="444"/>
      <c r="E24" s="444"/>
      <c r="F24" s="444"/>
      <c r="G24" s="444"/>
      <c r="H24" s="444"/>
      <c r="I24" s="444"/>
      <c r="J24" s="444"/>
      <c r="K24" s="444"/>
    </row>
    <row r="25" ht="12.75" customHeight="1">
      <c r="A25" s="444"/>
      <c r="B25" s="444"/>
      <c r="C25" s="444"/>
      <c r="D25" s="444"/>
      <c r="E25" s="444"/>
      <c r="F25" s="444"/>
      <c r="G25" s="444"/>
      <c r="H25" s="444"/>
      <c r="I25" s="444"/>
      <c r="J25" s="444"/>
      <c r="K25" s="444"/>
    </row>
    <row r="26" ht="12.75" customHeight="1">
      <c r="A26" s="444"/>
      <c r="B26" s="444"/>
      <c r="C26" s="444"/>
      <c r="D26" s="444"/>
      <c r="E26" s="444"/>
      <c r="F26" s="444"/>
      <c r="G26" s="444"/>
      <c r="H26" s="444"/>
      <c r="I26" s="444"/>
      <c r="J26" s="444"/>
      <c r="K26" s="444"/>
    </row>
    <row r="27" ht="12.75" customHeight="1">
      <c r="A27" s="444"/>
      <c r="B27" s="444"/>
      <c r="C27" s="444"/>
      <c r="D27" s="444"/>
      <c r="E27" s="444"/>
      <c r="F27" s="444"/>
      <c r="G27" s="444"/>
      <c r="H27" s="444"/>
      <c r="I27" s="444"/>
      <c r="J27" s="444"/>
      <c r="K27" s="444"/>
    </row>
    <row r="28" ht="12.75" customHeight="1">
      <c r="A28" s="444"/>
      <c r="B28" s="444"/>
      <c r="C28" s="444"/>
      <c r="D28" s="444"/>
      <c r="E28" s="444"/>
      <c r="F28" s="444"/>
      <c r="G28" s="444"/>
      <c r="H28" s="444"/>
      <c r="I28" s="444"/>
      <c r="J28" s="444"/>
      <c r="K28" s="444"/>
    </row>
    <row r="29" ht="12.75" customHeight="1">
      <c r="A29" s="444"/>
      <c r="B29" s="444"/>
      <c r="C29" s="444"/>
      <c r="D29" s="444"/>
      <c r="E29" s="444"/>
      <c r="F29" s="444"/>
      <c r="G29" s="444"/>
      <c r="H29" s="444"/>
      <c r="I29" s="444"/>
      <c r="J29" s="444"/>
      <c r="K29" s="444"/>
    </row>
    <row r="30" ht="12.75" customHeight="1">
      <c r="A30" s="444"/>
      <c r="B30" s="444"/>
      <c r="C30" s="444"/>
      <c r="D30" s="444"/>
      <c r="E30" s="444"/>
      <c r="F30" s="444"/>
      <c r="G30" s="444"/>
      <c r="H30" s="444"/>
      <c r="I30" s="444"/>
      <c r="J30" s="444"/>
      <c r="K30" s="444"/>
    </row>
    <row r="31" ht="12.75" customHeight="1">
      <c r="A31" s="444"/>
      <c r="B31" s="444"/>
      <c r="C31" s="444"/>
      <c r="D31" s="444"/>
      <c r="E31" s="444"/>
      <c r="F31" s="444"/>
      <c r="G31" s="444"/>
      <c r="H31" s="444"/>
      <c r="I31" s="444"/>
      <c r="J31" s="444"/>
      <c r="K31" s="444"/>
    </row>
    <row r="32" ht="12.75" customHeight="1">
      <c r="A32" s="444"/>
      <c r="B32" s="444"/>
      <c r="C32" s="444"/>
      <c r="D32" s="444"/>
      <c r="E32" s="444"/>
      <c r="F32" s="444"/>
      <c r="G32" s="444"/>
      <c r="H32" s="444"/>
      <c r="I32" s="444"/>
      <c r="J32" s="444"/>
      <c r="K32" s="444"/>
    </row>
    <row r="33" ht="12.75" customHeight="1">
      <c r="A33" s="444"/>
      <c r="B33" s="444"/>
      <c r="C33" s="444"/>
      <c r="D33" s="444"/>
      <c r="E33" s="444"/>
      <c r="F33" s="444"/>
      <c r="G33" s="444"/>
      <c r="H33" s="444"/>
      <c r="I33" s="444"/>
      <c r="J33" s="444"/>
      <c r="K33" s="444"/>
    </row>
    <row r="34" ht="12.75" customHeight="1">
      <c r="A34" s="444"/>
      <c r="B34" s="444"/>
      <c r="C34" s="444"/>
      <c r="D34" s="444"/>
      <c r="E34" s="444"/>
      <c r="F34" s="444"/>
      <c r="G34" s="444"/>
      <c r="H34" s="444"/>
      <c r="I34" s="444"/>
      <c r="J34" s="444"/>
      <c r="K34" s="444"/>
    </row>
    <row r="35" ht="12.75" customHeight="1">
      <c r="A35" s="444"/>
      <c r="B35" s="444"/>
      <c r="C35" s="444"/>
      <c r="D35" s="444"/>
      <c r="E35" s="444"/>
      <c r="F35" s="444"/>
      <c r="G35" s="444"/>
      <c r="H35" s="444"/>
      <c r="I35" s="444"/>
      <c r="J35" s="444"/>
      <c r="K35" s="444"/>
    </row>
    <row r="36" ht="12.75" customHeight="1">
      <c r="A36" s="444"/>
      <c r="B36" s="444"/>
      <c r="C36" s="444"/>
      <c r="D36" s="444"/>
      <c r="E36" s="444"/>
      <c r="F36" s="444"/>
      <c r="G36" s="444"/>
      <c r="H36" s="444"/>
      <c r="I36" s="444"/>
      <c r="J36" s="444"/>
      <c r="K36" s="444"/>
    </row>
    <row r="37" ht="12.75" customHeight="1">
      <c r="A37" s="444"/>
      <c r="B37" s="444"/>
      <c r="C37" s="444"/>
      <c r="D37" s="444"/>
      <c r="E37" s="444"/>
      <c r="F37" s="444"/>
      <c r="G37" s="444"/>
      <c r="H37" s="444"/>
      <c r="I37" s="444"/>
      <c r="J37" s="444"/>
      <c r="K37" s="444"/>
    </row>
    <row r="38" ht="12.75" customHeight="1">
      <c r="A38" s="444"/>
      <c r="B38" s="444"/>
      <c r="C38" s="444"/>
      <c r="D38" s="444"/>
      <c r="E38" s="444"/>
      <c r="F38" s="444"/>
      <c r="G38" s="444"/>
      <c r="H38" s="444"/>
      <c r="I38" s="444"/>
      <c r="J38" s="444"/>
      <c r="K38" s="444"/>
    </row>
  </sheetData>
  <mergeCells count="1">
    <mergeCell ref="A6:K6"/>
  </mergeCells>
  <pageMargins left="0.7" right="0.7" top="0.75" bottom="0.75" header="0" footer="0"/>
  <pageSetup firstPageNumber="1" fitToHeight="1" fitToWidth="1" scale="66" useFirstPageNumber="0" orientation="portrait" pageOrder="downThenOver"/>
  <headerFooter>
    <oddHeader>&amp;C&amp;"Calibri,Regular"&amp;8&amp;K000000Дост_</oddHeader>
    <oddFooter>&amp;C&amp;"Calibri,Regular"&amp;8&amp;K000000Страница &amp;P</oddFooter>
  </headerFooter>
</worksheet>
</file>

<file path=xl/worksheets/sheet14.xml><?xml version="1.0" encoding="utf-8"?>
<worksheet xmlns:r="http://schemas.openxmlformats.org/officeDocument/2006/relationships" xmlns="http://schemas.openxmlformats.org/spreadsheetml/2006/main">
  <dimension ref="A1:I63"/>
  <sheetViews>
    <sheetView workbookViewId="0" showGridLines="0" defaultGridColor="1"/>
  </sheetViews>
  <sheetFormatPr defaultColWidth="16.75" defaultRowHeight="15" customHeight="1" outlineLevelRow="0" outlineLevelCol="0"/>
  <cols>
    <col min="1" max="1" width="25.5" style="459" customWidth="1"/>
    <col min="2" max="2" width="32.75" style="459" customWidth="1"/>
    <col min="3" max="3" width="37.5" style="459" customWidth="1"/>
    <col min="4" max="5" width="25.5" style="459" customWidth="1"/>
    <col min="6" max="6" width="31.75" style="459" customWidth="1"/>
    <col min="7" max="8" width="25.5" style="459" customWidth="1"/>
    <col min="9" max="9" width="31.75" style="459" customWidth="1"/>
    <col min="10" max="16384" width="16.75" style="459" customWidth="1"/>
  </cols>
  <sheetData>
    <row r="1" ht="43.5" customHeight="1">
      <c r="A1" t="s" s="460">
        <v>567</v>
      </c>
      <c r="B1" s="461"/>
      <c r="C1" s="462"/>
      <c r="D1" s="463"/>
      <c r="E1" s="464"/>
      <c r="F1" s="465"/>
      <c r="G1" s="465"/>
      <c r="H1" s="341"/>
      <c r="I1" s="466"/>
    </row>
    <row r="2" ht="16.5" customHeight="1">
      <c r="A2" s="467"/>
      <c r="B2" s="468"/>
      <c r="C2" s="469"/>
      <c r="D2" s="470"/>
      <c r="E2" s="471"/>
      <c r="F2" s="471"/>
      <c r="G2" s="471"/>
      <c r="H2" s="472"/>
      <c r="I2" s="466"/>
    </row>
    <row r="3" ht="25.5" customHeight="1">
      <c r="A3" t="s" s="473">
        <v>568</v>
      </c>
      <c r="B3" s="468"/>
      <c r="C3" s="469"/>
      <c r="D3" s="470"/>
      <c r="E3" s="471"/>
      <c r="F3" s="471"/>
      <c r="G3" s="471"/>
      <c r="H3" s="472"/>
      <c r="I3" s="466"/>
    </row>
    <row r="4" ht="38.25" customHeight="1">
      <c r="A4" s="474">
        <f>TODAY()</f>
        <v>45411</v>
      </c>
      <c r="B4" s="475"/>
      <c r="C4" s="476"/>
      <c r="D4" s="477"/>
      <c r="E4" s="477"/>
      <c r="F4" s="477"/>
      <c r="G4" s="477"/>
      <c r="H4" s="477"/>
      <c r="I4" s="478"/>
    </row>
    <row r="5" ht="65.25" customHeight="1">
      <c r="A5" t="s" s="479">
        <v>569</v>
      </c>
      <c r="B5" s="480"/>
      <c r="C5" t="s" s="481">
        <v>570</v>
      </c>
      <c r="D5" t="s" s="482">
        <v>569</v>
      </c>
      <c r="E5" s="483"/>
      <c r="F5" t="s" s="481">
        <v>570</v>
      </c>
      <c r="G5" t="s" s="482">
        <v>569</v>
      </c>
      <c r="H5" s="483"/>
      <c r="I5" t="s" s="481">
        <v>570</v>
      </c>
    </row>
    <row r="6" ht="12.75" customHeight="1">
      <c r="A6" s="484"/>
      <c r="B6" s="485"/>
      <c r="C6" s="486"/>
      <c r="D6" s="487"/>
      <c r="E6" s="488"/>
      <c r="F6" s="486"/>
      <c r="G6" s="487"/>
      <c r="H6" s="488"/>
      <c r="I6" s="486"/>
    </row>
    <row r="7" ht="27.75" customHeight="1">
      <c r="A7" t="s" s="489">
        <v>571</v>
      </c>
      <c r="B7" s="450"/>
      <c r="C7" s="452"/>
      <c r="D7" t="s" s="489">
        <v>572</v>
      </c>
      <c r="E7" s="450"/>
      <c r="F7" s="452"/>
      <c r="G7" t="s" s="489">
        <v>573</v>
      </c>
      <c r="H7" s="450"/>
      <c r="I7" s="452"/>
    </row>
    <row r="8" ht="27.75" customHeight="1">
      <c r="A8" t="s" s="490">
        <v>574</v>
      </c>
      <c r="B8" s="452"/>
      <c r="C8" s="491">
        <v>18</v>
      </c>
      <c r="D8" t="s" s="492">
        <v>575</v>
      </c>
      <c r="E8" s="452"/>
      <c r="F8" s="493">
        <v>71</v>
      </c>
      <c r="G8" t="s" s="492">
        <v>576</v>
      </c>
      <c r="H8" s="452"/>
      <c r="I8" s="493">
        <v>30</v>
      </c>
    </row>
    <row r="9" ht="27.75" customHeight="1">
      <c r="A9" t="s" s="490">
        <v>577</v>
      </c>
      <c r="B9" s="452"/>
      <c r="C9" s="491">
        <v>23</v>
      </c>
      <c r="D9" s="494">
        <v>10</v>
      </c>
      <c r="E9" s="452"/>
      <c r="F9" s="493">
        <v>77</v>
      </c>
      <c r="G9" t="s" s="492">
        <v>578</v>
      </c>
      <c r="H9" s="452"/>
      <c r="I9" s="493">
        <v>38</v>
      </c>
    </row>
    <row r="10" ht="27.75" customHeight="1">
      <c r="A10" t="s" s="490">
        <v>579</v>
      </c>
      <c r="B10" s="452"/>
      <c r="C10" s="491">
        <v>24</v>
      </c>
      <c r="D10" s="494">
        <v>12</v>
      </c>
      <c r="E10" s="452"/>
      <c r="F10" s="493">
        <v>89</v>
      </c>
      <c r="G10" t="s" s="492">
        <v>580</v>
      </c>
      <c r="H10" s="452"/>
      <c r="I10" s="493">
        <v>39</v>
      </c>
    </row>
    <row r="11" ht="27.75" customHeight="1">
      <c r="A11" t="s" s="490">
        <v>581</v>
      </c>
      <c r="B11" s="452"/>
      <c r="C11" s="491">
        <v>38</v>
      </c>
      <c r="D11" s="494">
        <v>14</v>
      </c>
      <c r="E11" s="452"/>
      <c r="F11" s="493">
        <v>98</v>
      </c>
      <c r="G11" t="s" s="492">
        <v>582</v>
      </c>
      <c r="H11" s="452"/>
      <c r="I11" s="493">
        <v>45</v>
      </c>
    </row>
    <row r="12" ht="27.75" customHeight="1">
      <c r="A12" t="s" s="490">
        <v>583</v>
      </c>
      <c r="B12" s="452"/>
      <c r="C12" s="491">
        <v>39</v>
      </c>
      <c r="D12" s="494">
        <v>16</v>
      </c>
      <c r="E12" s="452"/>
      <c r="F12" s="493">
        <v>122</v>
      </c>
      <c r="G12" t="s" s="492">
        <v>584</v>
      </c>
      <c r="H12" s="452"/>
      <c r="I12" s="493">
        <v>48</v>
      </c>
    </row>
    <row r="13" ht="27.75" customHeight="1">
      <c r="A13" t="s" s="490">
        <v>585</v>
      </c>
      <c r="B13" s="452"/>
      <c r="C13" s="491">
        <v>56</v>
      </c>
      <c r="D13" s="494">
        <v>18</v>
      </c>
      <c r="E13" s="452"/>
      <c r="F13" s="493">
        <v>135</v>
      </c>
      <c r="G13" t="s" s="492">
        <v>586</v>
      </c>
      <c r="H13" s="452"/>
      <c r="I13" s="493">
        <v>56</v>
      </c>
    </row>
    <row r="14" ht="27.75" customHeight="1">
      <c r="A14" t="s" s="490">
        <v>587</v>
      </c>
      <c r="B14" s="452"/>
      <c r="C14" s="491">
        <v>56</v>
      </c>
      <c r="D14" s="494">
        <v>20</v>
      </c>
      <c r="E14" s="452"/>
      <c r="F14" s="493">
        <v>168</v>
      </c>
      <c r="G14" t="s" s="492">
        <v>588</v>
      </c>
      <c r="H14" s="452"/>
      <c r="I14" s="493">
        <v>71</v>
      </c>
    </row>
    <row r="15" ht="27.75" customHeight="1">
      <c r="A15" t="s" s="490">
        <v>589</v>
      </c>
      <c r="B15" s="452"/>
      <c r="C15" s="491">
        <v>65</v>
      </c>
      <c r="D15" s="494">
        <v>22</v>
      </c>
      <c r="E15" s="452"/>
      <c r="F15" s="493">
        <v>186</v>
      </c>
      <c r="G15" t="s" s="492">
        <v>590</v>
      </c>
      <c r="H15" s="452"/>
      <c r="I15" s="493">
        <v>89</v>
      </c>
    </row>
    <row r="16" ht="27.75" customHeight="1">
      <c r="A16" t="s" s="490">
        <v>591</v>
      </c>
      <c r="B16" s="452"/>
      <c r="C16" s="491">
        <v>77</v>
      </c>
      <c r="D16" s="494">
        <v>24</v>
      </c>
      <c r="E16" s="452"/>
      <c r="F16" s="493">
        <v>204</v>
      </c>
      <c r="G16" t="s" s="492">
        <v>592</v>
      </c>
      <c r="H16" s="452"/>
      <c r="I16" s="493">
        <v>107</v>
      </c>
    </row>
    <row r="17" ht="27.75" customHeight="1">
      <c r="A17" t="s" s="490">
        <v>593</v>
      </c>
      <c r="B17" s="452"/>
      <c r="C17" s="491">
        <v>83</v>
      </c>
      <c r="D17" s="494">
        <v>27</v>
      </c>
      <c r="E17" s="452"/>
      <c r="F17" s="493">
        <v>230</v>
      </c>
      <c r="G17" t="s" s="492">
        <v>594</v>
      </c>
      <c r="H17" s="452"/>
      <c r="I17" s="493">
        <v>122</v>
      </c>
    </row>
    <row r="18" ht="27.75" customHeight="1">
      <c r="A18" t="s" s="490">
        <v>595</v>
      </c>
      <c r="B18" s="452"/>
      <c r="C18" s="491">
        <v>84</v>
      </c>
      <c r="D18" s="494">
        <v>30</v>
      </c>
      <c r="E18" s="452"/>
      <c r="F18" s="493">
        <v>254</v>
      </c>
      <c r="G18" t="s" s="492">
        <v>596</v>
      </c>
      <c r="H18" s="452"/>
      <c r="I18" s="493">
        <v>135</v>
      </c>
    </row>
    <row r="19" ht="27.75" customHeight="1">
      <c r="A19" t="s" s="490">
        <v>597</v>
      </c>
      <c r="B19" s="452"/>
      <c r="C19" s="491">
        <v>89</v>
      </c>
      <c r="D19" t="s" s="489">
        <v>598</v>
      </c>
      <c r="E19" s="450"/>
      <c r="F19" s="452"/>
      <c r="G19" t="s" s="492">
        <v>599</v>
      </c>
      <c r="H19" s="452"/>
      <c r="I19" s="493">
        <v>168</v>
      </c>
    </row>
    <row r="20" ht="27.75" customHeight="1">
      <c r="A20" t="s" s="490">
        <v>600</v>
      </c>
      <c r="B20" s="452"/>
      <c r="C20" s="491">
        <v>102</v>
      </c>
      <c r="D20" t="s" s="492">
        <v>601</v>
      </c>
      <c r="E20" s="452"/>
      <c r="F20" s="493">
        <v>9</v>
      </c>
      <c r="G20" t="s" s="492">
        <v>602</v>
      </c>
      <c r="H20" s="452"/>
      <c r="I20" s="493">
        <v>204</v>
      </c>
    </row>
    <row r="21" ht="27.75" customHeight="1">
      <c r="A21" t="s" s="490">
        <v>603</v>
      </c>
      <c r="B21" s="452"/>
      <c r="C21" s="491">
        <v>237</v>
      </c>
      <c r="D21" t="s" s="492">
        <v>604</v>
      </c>
      <c r="E21" s="452"/>
      <c r="F21" s="493">
        <v>11</v>
      </c>
      <c r="G21" s="495"/>
      <c r="H21" s="452"/>
      <c r="I21" s="496"/>
    </row>
    <row r="22" ht="27.75" customHeight="1">
      <c r="A22" t="s" s="490">
        <v>605</v>
      </c>
      <c r="B22" s="452"/>
      <c r="C22" s="491">
        <v>336</v>
      </c>
      <c r="D22" t="s" s="492">
        <v>606</v>
      </c>
      <c r="E22" s="452"/>
      <c r="F22" s="493">
        <v>17</v>
      </c>
      <c r="G22" s="495"/>
      <c r="H22" s="452"/>
      <c r="I22" s="496"/>
    </row>
    <row r="23" ht="27.75" customHeight="1">
      <c r="A23" t="s" s="490">
        <v>607</v>
      </c>
      <c r="B23" s="452"/>
      <c r="C23" s="491">
        <v>499</v>
      </c>
      <c r="D23" t="s" s="492">
        <v>608</v>
      </c>
      <c r="E23" s="452"/>
      <c r="F23" s="493">
        <v>20</v>
      </c>
      <c r="G23" s="497"/>
      <c r="H23" s="452"/>
      <c r="I23" s="493"/>
    </row>
    <row r="24" ht="27.75" customHeight="1">
      <c r="A24" t="s" s="490">
        <v>609</v>
      </c>
      <c r="B24" s="452"/>
      <c r="C24" s="491">
        <v>654</v>
      </c>
      <c r="D24" t="s" s="492">
        <v>610</v>
      </c>
      <c r="E24" s="452"/>
      <c r="F24" s="493">
        <v>30</v>
      </c>
      <c r="G24" s="497"/>
      <c r="H24" s="452"/>
      <c r="I24" s="493"/>
    </row>
    <row r="25" ht="27.75" customHeight="1">
      <c r="A25" t="s" s="490">
        <v>611</v>
      </c>
      <c r="B25" s="452"/>
      <c r="C25" s="491">
        <v>814</v>
      </c>
      <c r="D25" t="s" s="492">
        <v>612</v>
      </c>
      <c r="E25" s="452"/>
      <c r="F25" s="493">
        <v>36</v>
      </c>
      <c r="G25" s="497"/>
      <c r="H25" s="452"/>
      <c r="I25" s="493"/>
    </row>
    <row r="26" ht="27.75" customHeight="1">
      <c r="A26" t="s" s="489">
        <v>613</v>
      </c>
      <c r="B26" s="450"/>
      <c r="C26" s="452"/>
      <c r="D26" t="s" s="492">
        <v>614</v>
      </c>
      <c r="E26" s="452"/>
      <c r="F26" s="493">
        <v>39</v>
      </c>
      <c r="G26" s="498"/>
      <c r="H26" s="452"/>
      <c r="I26" s="493"/>
    </row>
    <row r="27" ht="27.75" customHeight="1">
      <c r="A27" t="s" s="490">
        <v>615</v>
      </c>
      <c r="B27" s="452"/>
      <c r="C27" s="491">
        <v>15</v>
      </c>
      <c r="D27" t="s" s="492">
        <v>616</v>
      </c>
      <c r="E27" s="452"/>
      <c r="F27" s="493">
        <v>45</v>
      </c>
      <c r="G27" s="498"/>
      <c r="H27" s="452"/>
      <c r="I27" s="493"/>
    </row>
    <row r="28" ht="27.75" customHeight="1">
      <c r="A28" t="s" s="490">
        <v>617</v>
      </c>
      <c r="B28" s="452"/>
      <c r="C28" s="491">
        <v>17</v>
      </c>
      <c r="D28" t="s" s="492">
        <v>618</v>
      </c>
      <c r="E28" s="452"/>
      <c r="F28" s="493">
        <v>50</v>
      </c>
      <c r="G28" s="498"/>
      <c r="H28" s="452"/>
      <c r="I28" s="493"/>
    </row>
    <row r="29" ht="27.75" customHeight="1">
      <c r="A29" t="s" s="490">
        <v>619</v>
      </c>
      <c r="B29" s="452"/>
      <c r="C29" s="491">
        <v>20</v>
      </c>
      <c r="D29" t="s" s="492">
        <v>620</v>
      </c>
      <c r="E29" s="452"/>
      <c r="F29" s="493">
        <v>57</v>
      </c>
      <c r="G29" s="498"/>
      <c r="H29" s="452"/>
      <c r="I29" s="493"/>
    </row>
    <row r="30" ht="27.75" customHeight="1">
      <c r="A30" t="s" s="490">
        <v>621</v>
      </c>
      <c r="B30" s="452"/>
      <c r="C30" s="491">
        <v>23</v>
      </c>
      <c r="D30" t="s" s="492">
        <v>622</v>
      </c>
      <c r="E30" s="452"/>
      <c r="F30" s="493">
        <v>65</v>
      </c>
      <c r="G30" s="498"/>
      <c r="H30" s="452"/>
      <c r="I30" s="493"/>
    </row>
    <row r="31" ht="27.75" customHeight="1">
      <c r="A31" t="s" s="490">
        <v>623</v>
      </c>
      <c r="B31" s="452"/>
      <c r="C31" s="491">
        <v>23</v>
      </c>
      <c r="D31" t="s" s="492">
        <v>624</v>
      </c>
      <c r="E31" s="452"/>
      <c r="F31" s="493">
        <v>69</v>
      </c>
      <c r="G31" s="498"/>
      <c r="H31" s="452"/>
      <c r="I31" s="493"/>
    </row>
    <row r="32" ht="27.75" customHeight="1">
      <c r="A32" t="s" s="490">
        <v>625</v>
      </c>
      <c r="B32" s="452"/>
      <c r="C32" s="491">
        <v>26</v>
      </c>
      <c r="D32" t="s" s="492">
        <v>626</v>
      </c>
      <c r="E32" s="452"/>
      <c r="F32" s="493">
        <v>86</v>
      </c>
      <c r="G32" s="498"/>
      <c r="H32" s="452"/>
      <c r="I32" s="493"/>
    </row>
    <row r="33" ht="27.75" customHeight="1">
      <c r="A33" t="s" s="490">
        <v>627</v>
      </c>
      <c r="B33" s="452"/>
      <c r="C33" s="491">
        <v>30</v>
      </c>
      <c r="D33" t="s" s="492">
        <v>628</v>
      </c>
      <c r="E33" s="452"/>
      <c r="F33" s="493">
        <v>107</v>
      </c>
      <c r="G33" s="498"/>
      <c r="H33" s="452"/>
      <c r="I33" s="493"/>
    </row>
    <row r="34" ht="27.75" customHeight="1">
      <c r="A34" t="s" s="490">
        <v>629</v>
      </c>
      <c r="B34" s="452"/>
      <c r="C34" s="491">
        <v>32</v>
      </c>
      <c r="D34" t="s" s="492">
        <v>630</v>
      </c>
      <c r="E34" s="452"/>
      <c r="F34" s="493">
        <v>128</v>
      </c>
      <c r="G34" s="498"/>
      <c r="H34" s="452"/>
      <c r="I34" s="493"/>
    </row>
    <row r="35" ht="27.75" customHeight="1">
      <c r="A35" t="s" s="490">
        <v>631</v>
      </c>
      <c r="B35" s="452"/>
      <c r="C35" s="491">
        <v>32</v>
      </c>
      <c r="D35" t="s" s="492">
        <v>632</v>
      </c>
      <c r="E35" s="452"/>
      <c r="F35" s="493">
        <v>149</v>
      </c>
      <c r="G35" s="498"/>
      <c r="H35" s="452"/>
      <c r="I35" s="493"/>
    </row>
    <row r="36" ht="27.75" customHeight="1">
      <c r="A36" t="s" s="490">
        <v>633</v>
      </c>
      <c r="B36" s="452"/>
      <c r="C36" s="491">
        <v>39</v>
      </c>
      <c r="D36" t="s" s="492">
        <v>634</v>
      </c>
      <c r="E36" s="452"/>
      <c r="F36" s="493">
        <v>170</v>
      </c>
      <c r="G36" s="498"/>
      <c r="H36" s="452"/>
      <c r="I36" s="493"/>
    </row>
    <row r="37" ht="27.75" customHeight="1">
      <c r="A37" t="s" s="490">
        <v>635</v>
      </c>
      <c r="B37" s="452"/>
      <c r="C37" s="491">
        <v>45</v>
      </c>
      <c r="D37" t="s" s="492">
        <v>636</v>
      </c>
      <c r="E37" s="452"/>
      <c r="F37" s="493">
        <v>191</v>
      </c>
      <c r="G37" s="498"/>
      <c r="H37" s="452"/>
      <c r="I37" s="493"/>
    </row>
    <row r="38" ht="27.75" customHeight="1">
      <c r="A38" t="s" s="490">
        <v>637</v>
      </c>
      <c r="B38" s="452"/>
      <c r="C38" s="491">
        <v>48</v>
      </c>
      <c r="D38" s="498"/>
      <c r="E38" s="452"/>
      <c r="F38" s="499"/>
      <c r="G38" s="498"/>
      <c r="H38" s="452"/>
      <c r="I38" s="493"/>
    </row>
    <row r="39" ht="27.75" customHeight="1">
      <c r="A39" t="s" s="490">
        <v>638</v>
      </c>
      <c r="B39" s="452"/>
      <c r="C39" s="491">
        <v>50</v>
      </c>
      <c r="D39" s="498"/>
      <c r="E39" s="452"/>
      <c r="F39" s="499"/>
      <c r="G39" s="498"/>
      <c r="H39" s="452"/>
      <c r="I39" s="493"/>
    </row>
    <row r="40" ht="27.75" customHeight="1">
      <c r="A40" t="s" s="490">
        <v>639</v>
      </c>
      <c r="B40" s="452"/>
      <c r="C40" s="491">
        <v>56</v>
      </c>
      <c r="D40" s="498"/>
      <c r="E40" s="452"/>
      <c r="F40" s="499"/>
      <c r="G40" s="498"/>
      <c r="H40" s="452"/>
      <c r="I40" s="493"/>
    </row>
    <row r="41" ht="27.75" customHeight="1">
      <c r="A41" t="s" s="490">
        <v>640</v>
      </c>
      <c r="B41" s="452"/>
      <c r="C41" s="491">
        <v>59</v>
      </c>
      <c r="D41" s="498"/>
      <c r="E41" s="452"/>
      <c r="F41" s="499"/>
      <c r="G41" s="498"/>
      <c r="H41" s="452"/>
      <c r="I41" s="493"/>
    </row>
    <row r="42" ht="27.75" customHeight="1">
      <c r="A42" t="s" s="490">
        <v>641</v>
      </c>
      <c r="B42" s="452"/>
      <c r="C42" s="491">
        <v>65</v>
      </c>
      <c r="D42" s="498"/>
      <c r="E42" s="452"/>
      <c r="F42" s="499"/>
      <c r="G42" s="498"/>
      <c r="H42" s="452"/>
      <c r="I42" s="493"/>
    </row>
    <row r="43" ht="27.75" customHeight="1">
      <c r="A43" t="s" s="490">
        <v>642</v>
      </c>
      <c r="B43" s="452"/>
      <c r="C43" s="491">
        <v>68</v>
      </c>
      <c r="D43" s="498"/>
      <c r="E43" s="452"/>
      <c r="F43" s="499"/>
      <c r="G43" s="498"/>
      <c r="H43" s="452"/>
      <c r="I43" s="493"/>
    </row>
    <row r="44" ht="27.75" customHeight="1">
      <c r="A44" t="s" s="490">
        <v>643</v>
      </c>
      <c r="B44" s="452"/>
      <c r="C44" s="491">
        <v>71</v>
      </c>
      <c r="D44" s="498"/>
      <c r="E44" s="452"/>
      <c r="F44" s="499"/>
      <c r="G44" s="498"/>
      <c r="H44" s="452"/>
      <c r="I44" s="493"/>
    </row>
    <row r="45" ht="22.5" customHeight="1">
      <c r="A45" t="s" s="490">
        <v>644</v>
      </c>
      <c r="B45" s="452"/>
      <c r="C45" s="491">
        <v>71</v>
      </c>
      <c r="D45" s="500"/>
      <c r="E45" s="501"/>
      <c r="F45" s="502"/>
      <c r="G45" s="502"/>
      <c r="H45" s="502"/>
      <c r="I45" s="502"/>
    </row>
    <row r="46" ht="25.5" customHeight="1">
      <c r="A46" t="s" s="490">
        <v>645</v>
      </c>
      <c r="B46" s="452"/>
      <c r="C46" s="491">
        <v>75</v>
      </c>
      <c r="D46" s="503"/>
      <c r="E46" s="348"/>
      <c r="F46" s="348"/>
      <c r="G46" s="457"/>
      <c r="H46" s="457"/>
      <c r="I46" s="457"/>
    </row>
    <row r="47" ht="24.75" customHeight="1">
      <c r="A47" t="s" s="490">
        <v>646</v>
      </c>
      <c r="B47" s="452"/>
      <c r="C47" s="491">
        <v>95</v>
      </c>
      <c r="D47" t="s" s="504">
        <v>647</v>
      </c>
      <c r="E47" s="505"/>
      <c r="F47" s="505"/>
      <c r="G47" t="s" s="506">
        <v>648</v>
      </c>
      <c r="H47" s="457"/>
      <c r="I47" s="457"/>
    </row>
    <row r="48" ht="30.75" customHeight="1">
      <c r="A48" s="507"/>
      <c r="B48" s="507"/>
      <c r="C48" s="508"/>
      <c r="D48" s="509"/>
      <c r="E48" s="510"/>
      <c r="F48" s="510"/>
      <c r="G48" t="s" s="455">
        <v>649</v>
      </c>
      <c r="H48" s="457"/>
      <c r="I48" s="457"/>
    </row>
    <row r="49" ht="12.75" customHeight="1">
      <c r="A49" s="511"/>
      <c r="B49" s="511"/>
      <c r="C49" s="512"/>
      <c r="D49" s="513"/>
      <c r="E49" s="457"/>
      <c r="F49" s="457"/>
      <c r="G49" s="457"/>
      <c r="H49" s="457"/>
      <c r="I49" s="457"/>
    </row>
    <row r="50" ht="30.75" customHeight="1">
      <c r="A50" t="s" s="514">
        <v>650</v>
      </c>
      <c r="B50" s="515"/>
      <c r="C50" s="515"/>
      <c r="D50" s="515"/>
      <c r="E50" s="516"/>
      <c r="F50" s="457"/>
      <c r="G50" s="457"/>
      <c r="H50" s="457"/>
      <c r="I50" s="457"/>
    </row>
    <row r="51" ht="12.75" customHeight="1">
      <c r="A51" s="517"/>
      <c r="B51" s="510"/>
      <c r="C51" s="518"/>
      <c r="D51" s="510"/>
      <c r="E51" s="519"/>
      <c r="F51" s="519"/>
      <c r="G51" s="519"/>
      <c r="H51" s="457"/>
      <c r="I51" s="457"/>
    </row>
    <row r="52" ht="30" customHeight="1">
      <c r="A52" t="s" s="514">
        <v>651</v>
      </c>
      <c r="B52" s="520"/>
      <c r="C52" s="341"/>
      <c r="D52" s="521"/>
      <c r="E52" t="s" s="522">
        <v>652</v>
      </c>
      <c r="F52" s="505"/>
      <c r="G52" s="505"/>
      <c r="H52" s="520"/>
      <c r="I52" s="466"/>
    </row>
    <row r="53" ht="30" customHeight="1">
      <c r="A53" s="509"/>
      <c r="B53" s="457"/>
      <c r="C53" s="523"/>
      <c r="D53" s="444"/>
      <c r="E53" s="509"/>
      <c r="F53" s="524"/>
      <c r="G53" s="525"/>
      <c r="H53" s="341"/>
      <c r="I53" s="466"/>
    </row>
    <row r="54" ht="30" customHeight="1">
      <c r="A54" s="457"/>
      <c r="B54" t="s" s="455">
        <v>653</v>
      </c>
      <c r="C54" s="341"/>
      <c r="D54" s="341"/>
      <c r="E54" s="341"/>
      <c r="F54" s="444"/>
      <c r="G54" t="s" s="526">
        <v>654</v>
      </c>
      <c r="H54" s="527"/>
      <c r="I54" s="528"/>
    </row>
    <row r="55" ht="30" customHeight="1">
      <c r="A55" s="458"/>
      <c r="B55" t="s" s="455">
        <v>655</v>
      </c>
      <c r="C55" s="529"/>
      <c r="D55" s="341"/>
      <c r="E55" s="341"/>
      <c r="F55" s="444"/>
      <c r="G55" t="s" s="455">
        <v>656</v>
      </c>
      <c r="H55" s="527"/>
      <c r="I55" s="528"/>
    </row>
    <row r="56" ht="30" customHeight="1">
      <c r="A56" s="530"/>
      <c r="B56" t="s" s="455">
        <v>657</v>
      </c>
      <c r="C56" s="531"/>
      <c r="D56" s="341"/>
      <c r="E56" s="341"/>
      <c r="F56" s="444"/>
      <c r="G56" t="s" s="526">
        <v>658</v>
      </c>
      <c r="H56" s="527"/>
      <c r="I56" s="528"/>
    </row>
    <row r="57" ht="30" customHeight="1">
      <c r="A57" s="458"/>
      <c r="B57" t="s" s="455">
        <v>659</v>
      </c>
      <c r="C57" s="532"/>
      <c r="D57" s="341"/>
      <c r="E57" s="341"/>
      <c r="F57" s="444"/>
      <c r="G57" t="s" s="526">
        <v>660</v>
      </c>
      <c r="H57" s="527"/>
      <c r="I57" s="528"/>
    </row>
    <row r="58" ht="30" customHeight="1">
      <c r="A58" s="533"/>
      <c r="B58" t="s" s="455">
        <v>661</v>
      </c>
      <c r="C58" s="532"/>
      <c r="D58" s="341"/>
      <c r="E58" s="341"/>
      <c r="F58" s="444"/>
      <c r="G58" t="s" s="526">
        <v>662</v>
      </c>
      <c r="H58" s="527"/>
      <c r="I58" s="528"/>
    </row>
    <row r="59" ht="30" customHeight="1">
      <c r="A59" s="533"/>
      <c r="B59" t="s" s="455">
        <v>663</v>
      </c>
      <c r="C59" s="532"/>
      <c r="D59" s="341"/>
      <c r="E59" s="341"/>
      <c r="F59" s="444"/>
      <c r="G59" t="s" s="526">
        <v>664</v>
      </c>
      <c r="H59" s="527"/>
      <c r="I59" s="528"/>
    </row>
    <row r="60" ht="30" customHeight="1">
      <c r="A60" s="533"/>
      <c r="B60" t="s" s="455">
        <v>665</v>
      </c>
      <c r="C60" s="532"/>
      <c r="D60" s="341"/>
      <c r="E60" s="341"/>
      <c r="F60" s="444"/>
      <c r="G60" t="s" s="526">
        <v>666</v>
      </c>
      <c r="H60" s="527"/>
      <c r="I60" s="528"/>
    </row>
    <row r="61" ht="30" customHeight="1">
      <c r="A61" s="533"/>
      <c r="B61" t="s" s="455">
        <v>667</v>
      </c>
      <c r="C61" s="532"/>
      <c r="D61" s="341"/>
      <c r="E61" s="341"/>
      <c r="F61" s="444"/>
      <c r="G61" t="s" s="526">
        <v>668</v>
      </c>
      <c r="H61" s="527"/>
      <c r="I61" s="528"/>
    </row>
    <row r="62" ht="30" customHeight="1">
      <c r="A62" s="533"/>
      <c r="B62" t="s" s="455">
        <v>669</v>
      </c>
      <c r="C62" s="532"/>
      <c r="D62" s="341"/>
      <c r="E62" s="341"/>
      <c r="F62" s="444"/>
      <c r="G62" s="534"/>
      <c r="H62" s="534"/>
      <c r="I62" s="535"/>
    </row>
    <row r="63" ht="30" customHeight="1">
      <c r="A63" s="533"/>
      <c r="B63" t="s" s="455">
        <v>670</v>
      </c>
      <c r="C63" s="532"/>
      <c r="D63" s="341"/>
      <c r="E63" s="341"/>
      <c r="F63" s="444"/>
      <c r="G63" s="534"/>
      <c r="H63" s="534"/>
      <c r="I63" s="535"/>
    </row>
  </sheetData>
  <mergeCells count="126">
    <mergeCell ref="A52:C52"/>
    <mergeCell ref="B54:C54"/>
    <mergeCell ref="A29:B29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6:C26"/>
    <mergeCell ref="A20:B20"/>
    <mergeCell ref="A21:B21"/>
    <mergeCell ref="A22:B22"/>
    <mergeCell ref="A23:B23"/>
    <mergeCell ref="A24:B24"/>
    <mergeCell ref="A25:B25"/>
    <mergeCell ref="A27:B27"/>
    <mergeCell ref="A28:B28"/>
    <mergeCell ref="A30:B30"/>
    <mergeCell ref="A31:B31"/>
    <mergeCell ref="A32:B32"/>
    <mergeCell ref="A40:B40"/>
    <mergeCell ref="A41:B41"/>
    <mergeCell ref="A42:B42"/>
    <mergeCell ref="A43:B43"/>
    <mergeCell ref="A44:B44"/>
    <mergeCell ref="A45:B45"/>
    <mergeCell ref="A46:B46"/>
    <mergeCell ref="A47:B47"/>
    <mergeCell ref="A33:B33"/>
    <mergeCell ref="A34:B34"/>
    <mergeCell ref="A35:B35"/>
    <mergeCell ref="A36:B36"/>
    <mergeCell ref="A37:B37"/>
    <mergeCell ref="A38:B38"/>
    <mergeCell ref="A39:B39"/>
    <mergeCell ref="D26:E26"/>
    <mergeCell ref="G26:H26"/>
    <mergeCell ref="D27:E27"/>
    <mergeCell ref="D28:E28"/>
    <mergeCell ref="G24:H24"/>
    <mergeCell ref="G25:H25"/>
    <mergeCell ref="G17:H17"/>
    <mergeCell ref="G18:H18"/>
    <mergeCell ref="G19:H19"/>
    <mergeCell ref="G20:H20"/>
    <mergeCell ref="G21:H21"/>
    <mergeCell ref="G22:H22"/>
    <mergeCell ref="G23:H23"/>
    <mergeCell ref="D17:E17"/>
    <mergeCell ref="D18:E18"/>
    <mergeCell ref="D19:F19"/>
    <mergeCell ref="D20:E20"/>
    <mergeCell ref="D21:E21"/>
    <mergeCell ref="D22:E22"/>
    <mergeCell ref="D23:E23"/>
    <mergeCell ref="D24:E24"/>
    <mergeCell ref="D25:E25"/>
    <mergeCell ref="G36:H36"/>
    <mergeCell ref="G37:H37"/>
    <mergeCell ref="D32:E32"/>
    <mergeCell ref="D33:E33"/>
    <mergeCell ref="D34:E34"/>
    <mergeCell ref="D35:E35"/>
    <mergeCell ref="G35:H35"/>
    <mergeCell ref="D36:E36"/>
    <mergeCell ref="D37:E37"/>
    <mergeCell ref="G33:H33"/>
    <mergeCell ref="G34:H34"/>
    <mergeCell ref="D41:E41"/>
    <mergeCell ref="D42:E42"/>
    <mergeCell ref="D43:E43"/>
    <mergeCell ref="D44:E44"/>
    <mergeCell ref="D45:E45"/>
    <mergeCell ref="G42:H42"/>
    <mergeCell ref="G43:H43"/>
    <mergeCell ref="G44:H44"/>
    <mergeCell ref="D38:E38"/>
    <mergeCell ref="G38:H38"/>
    <mergeCell ref="D39:E39"/>
    <mergeCell ref="G39:H39"/>
    <mergeCell ref="D40:E40"/>
    <mergeCell ref="G40:H40"/>
    <mergeCell ref="G41:H41"/>
    <mergeCell ref="D7:F7"/>
    <mergeCell ref="G7:I7"/>
    <mergeCell ref="A5:B6"/>
    <mergeCell ref="C5:C6"/>
    <mergeCell ref="D5:E6"/>
    <mergeCell ref="F5:F6"/>
    <mergeCell ref="G5:H6"/>
    <mergeCell ref="I5:I6"/>
    <mergeCell ref="A7:C7"/>
    <mergeCell ref="A8:B8"/>
    <mergeCell ref="D8:E8"/>
    <mergeCell ref="G8:H8"/>
    <mergeCell ref="A9:B9"/>
    <mergeCell ref="D9:E9"/>
    <mergeCell ref="A10:B10"/>
    <mergeCell ref="G11:H11"/>
    <mergeCell ref="D10:E10"/>
    <mergeCell ref="D11:E11"/>
    <mergeCell ref="D12:E12"/>
    <mergeCell ref="D13:E13"/>
    <mergeCell ref="D14:E14"/>
    <mergeCell ref="D15:E15"/>
    <mergeCell ref="D16:E16"/>
    <mergeCell ref="G9:H9"/>
    <mergeCell ref="G10:H10"/>
    <mergeCell ref="G12:H12"/>
    <mergeCell ref="G13:H13"/>
    <mergeCell ref="G14:H14"/>
    <mergeCell ref="G15:H15"/>
    <mergeCell ref="G16:H16"/>
    <mergeCell ref="D29:E29"/>
    <mergeCell ref="G29:H29"/>
    <mergeCell ref="D30:E30"/>
    <mergeCell ref="G30:H30"/>
    <mergeCell ref="D31:E31"/>
    <mergeCell ref="G31:H31"/>
    <mergeCell ref="G32:H32"/>
    <mergeCell ref="G27:H27"/>
    <mergeCell ref="G28:H28"/>
  </mergeCells>
  <pageMargins left="0.708661" right="0.708661" top="0.248031" bottom="0.248031" header="0.314961" footer="0.314961"/>
  <pageSetup firstPageNumber="1" fitToHeight="1" fitToWidth="1" scale="42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J66"/>
  <sheetViews>
    <sheetView workbookViewId="0" showGridLines="0" defaultGridColor="1"/>
  </sheetViews>
  <sheetFormatPr defaultColWidth="16.75" defaultRowHeight="15" customHeight="1" outlineLevelRow="0" outlineLevelCol="0"/>
  <cols>
    <col min="1" max="1" width="85" style="69" customWidth="1"/>
    <col min="2" max="2" width="31.5" style="69" customWidth="1"/>
    <col min="3" max="3" width="20.25" style="69" customWidth="1"/>
    <col min="4" max="5" width="24.5" style="69" customWidth="1"/>
    <col min="6" max="6" width="31.75" style="69" customWidth="1"/>
    <col min="7" max="7" width="28.5" style="69" customWidth="1"/>
    <col min="8" max="8" width="29.25" style="69" customWidth="1"/>
    <col min="9" max="9" width="28" style="69" customWidth="1"/>
    <col min="10" max="10" width="21.75" style="69" customWidth="1"/>
    <col min="11" max="16384" width="16.75" style="69" customWidth="1"/>
  </cols>
  <sheetData>
    <row r="1" ht="36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70">
        <f>TODAY()</f>
        <v>45411</v>
      </c>
    </row>
    <row r="2" ht="41.25" customHeight="1">
      <c r="A2" t="s" s="7">
        <v>1</v>
      </c>
      <c r="B2" s="8"/>
      <c r="C2" s="8"/>
      <c r="D2" s="8"/>
      <c r="E2" s="8"/>
      <c r="F2" s="8"/>
      <c r="G2" s="8"/>
      <c r="H2" s="8"/>
      <c r="I2" s="8"/>
      <c r="J2" s="71"/>
    </row>
    <row r="3" ht="42" customHeight="1">
      <c r="A3" t="s" s="11">
        <v>2</v>
      </c>
      <c r="B3" s="12"/>
      <c r="C3" s="12"/>
      <c r="D3" s="12"/>
      <c r="E3" s="12"/>
      <c r="F3" s="12"/>
      <c r="G3" s="12"/>
      <c r="H3" s="12"/>
      <c r="I3" s="12"/>
      <c r="J3" s="13"/>
    </row>
    <row r="4" ht="42" customHeight="1">
      <c r="A4" t="s" s="14">
        <v>3</v>
      </c>
      <c r="B4" s="15"/>
      <c r="C4" s="15"/>
      <c r="D4" s="15"/>
      <c r="E4" s="15"/>
      <c r="F4" s="15"/>
      <c r="G4" s="15"/>
      <c r="H4" s="15"/>
      <c r="I4" s="15"/>
      <c r="J4" s="16"/>
    </row>
    <row r="5" ht="42" customHeight="1">
      <c r="A5" t="s" s="72">
        <v>58</v>
      </c>
      <c r="B5" s="73"/>
      <c r="C5" s="74"/>
      <c r="D5" s="31"/>
      <c r="E5" s="31"/>
      <c r="F5" s="31"/>
      <c r="G5" s="31"/>
      <c r="H5" s="31"/>
      <c r="I5" s="31"/>
      <c r="J5" s="75"/>
    </row>
    <row r="6" ht="42" customHeight="1">
      <c r="A6" t="s" s="22">
        <v>5</v>
      </c>
      <c r="B6" t="s" s="23">
        <v>9</v>
      </c>
      <c r="C6" t="s" s="76">
        <v>59</v>
      </c>
      <c r="D6" t="s" s="77">
        <v>60</v>
      </c>
      <c r="E6" t="s" s="78">
        <v>61</v>
      </c>
      <c r="F6" t="s" s="79">
        <v>62</v>
      </c>
      <c r="G6" t="s" s="25">
        <v>63</v>
      </c>
      <c r="H6" t="s" s="80">
        <v>12</v>
      </c>
      <c r="I6" t="s" s="81">
        <v>64</v>
      </c>
      <c r="J6" t="s" s="82">
        <v>65</v>
      </c>
    </row>
    <row r="7" ht="42" customHeight="1" hidden="1">
      <c r="A7" t="s" s="49">
        <v>66</v>
      </c>
      <c r="B7" t="s" s="83">
        <v>67</v>
      </c>
      <c r="C7" s="84"/>
      <c r="D7" s="84"/>
      <c r="E7" s="85"/>
      <c r="F7" s="86">
        <f>(G7+1000)</f>
        <v>42500</v>
      </c>
      <c r="G7" s="86">
        <f>(H7+500)</f>
        <v>41500</v>
      </c>
      <c r="H7" s="86">
        <f>(I7+500)</f>
        <v>41000</v>
      </c>
      <c r="I7" s="86">
        <f>(J7+500)</f>
        <v>40500</v>
      </c>
      <c r="J7" s="87">
        <v>40000</v>
      </c>
    </row>
    <row r="8" ht="42" customHeight="1" hidden="1">
      <c r="A8" t="s" s="49">
        <v>68</v>
      </c>
      <c r="B8" t="s" s="83">
        <v>67</v>
      </c>
      <c r="C8" s="84"/>
      <c r="D8" s="84"/>
      <c r="E8" s="85"/>
      <c r="F8" s="86">
        <f>(G8+500)</f>
        <v>26400</v>
      </c>
      <c r="G8" s="86">
        <f>(H8+300)</f>
        <v>25900</v>
      </c>
      <c r="H8" s="86">
        <f>(I8+300)</f>
        <v>25600</v>
      </c>
      <c r="I8" s="86">
        <f>(J8+300)</f>
        <v>25300</v>
      </c>
      <c r="J8" s="87">
        <v>25000</v>
      </c>
    </row>
    <row r="9" ht="42" customHeight="1" hidden="1">
      <c r="A9" t="s" s="49">
        <v>69</v>
      </c>
      <c r="B9" t="s" s="83">
        <v>67</v>
      </c>
      <c r="C9" s="84"/>
      <c r="D9" s="84"/>
      <c r="E9" s="85"/>
      <c r="F9" s="86">
        <f>(G9+1000)</f>
        <v>47400</v>
      </c>
      <c r="G9" s="86">
        <f>(H9+300)</f>
        <v>46400</v>
      </c>
      <c r="H9" s="86">
        <f>(I9+300)</f>
        <v>46100</v>
      </c>
      <c r="I9" s="86">
        <f>(J9+300)</f>
        <v>45800</v>
      </c>
      <c r="J9" s="87">
        <v>45500</v>
      </c>
    </row>
    <row r="10" ht="42" customHeight="1">
      <c r="A10" t="s" s="49">
        <v>70</v>
      </c>
      <c r="B10" s="88">
        <f>F10*C10/1000/6</f>
        <v>57.8</v>
      </c>
      <c r="C10" s="89">
        <v>4</v>
      </c>
      <c r="D10" s="90">
        <f>C10*F10/1000</f>
        <v>346.8</v>
      </c>
      <c r="E10" s="91">
        <v>15</v>
      </c>
      <c r="F10" s="92">
        <f>(G10+1000)</f>
        <v>86700</v>
      </c>
      <c r="G10" s="92">
        <f>(H10+500)</f>
        <v>85700</v>
      </c>
      <c r="H10" s="92">
        <f>(I10+300)</f>
        <v>85200</v>
      </c>
      <c r="I10" s="92">
        <f>(J10+300)</f>
        <v>84900</v>
      </c>
      <c r="J10" s="93">
        <v>84600</v>
      </c>
    </row>
    <row r="11" ht="42" customHeight="1" hidden="1">
      <c r="A11" t="s" s="49">
        <v>71</v>
      </c>
      <c r="B11" s="88">
        <f>F11*C11/1000/6</f>
        <v>54.4</v>
      </c>
      <c r="C11" s="89">
        <v>4</v>
      </c>
      <c r="D11" s="94">
        <f>C11*F11/1000</f>
        <v>326.4</v>
      </c>
      <c r="E11" s="94"/>
      <c r="F11" s="92">
        <f>(G11+1000)</f>
        <v>81600</v>
      </c>
      <c r="G11" s="92">
        <f>(H11+1000)</f>
        <v>80600</v>
      </c>
      <c r="H11" s="92">
        <f>(I11+500)</f>
        <v>79600</v>
      </c>
      <c r="I11" s="92">
        <f>(J11+500)</f>
        <v>79100</v>
      </c>
      <c r="J11" s="93">
        <v>78600</v>
      </c>
    </row>
    <row r="12" ht="42" customHeight="1">
      <c r="A12" t="s" s="49">
        <v>72</v>
      </c>
      <c r="B12" s="88">
        <f>F12*C12/1000/6</f>
        <v>79.47499999999999</v>
      </c>
      <c r="C12" s="89">
        <v>5.5</v>
      </c>
      <c r="D12" s="90">
        <f>C12*F12/1000</f>
        <v>476.85</v>
      </c>
      <c r="E12" s="95">
        <v>17</v>
      </c>
      <c r="F12" s="92">
        <f>(G12+1000)</f>
        <v>86700</v>
      </c>
      <c r="G12" s="92">
        <f>(H12+500)</f>
        <v>85700</v>
      </c>
      <c r="H12" s="92">
        <f>(I12+300)</f>
        <v>85200</v>
      </c>
      <c r="I12" s="92">
        <f>(J12+300)</f>
        <v>84900</v>
      </c>
      <c r="J12" s="93">
        <v>84600</v>
      </c>
    </row>
    <row r="13" ht="42" customHeight="1">
      <c r="A13" t="s" s="49">
        <v>73</v>
      </c>
      <c r="B13" s="88">
        <f>F13*C13/1000/6</f>
        <v>99.98333333333331</v>
      </c>
      <c r="C13" s="89">
        <v>7</v>
      </c>
      <c r="D13" s="90">
        <f>C13*F13/1000</f>
        <v>599.9</v>
      </c>
      <c r="E13" s="95">
        <v>20</v>
      </c>
      <c r="F13" s="92">
        <f>(G13+1000)</f>
        <v>85700</v>
      </c>
      <c r="G13" s="92">
        <f>(H13+500)</f>
        <v>84700</v>
      </c>
      <c r="H13" s="92">
        <f>(I13+300)</f>
        <v>84200</v>
      </c>
      <c r="I13" s="92">
        <f>(J13+300)</f>
        <v>83900</v>
      </c>
      <c r="J13" s="93">
        <v>83600</v>
      </c>
    </row>
    <row r="14" ht="42" customHeight="1">
      <c r="A14" t="s" s="49">
        <v>74</v>
      </c>
      <c r="B14" s="88">
        <f>F14*C14/1000/6</f>
        <v>128.55</v>
      </c>
      <c r="C14" s="89">
        <v>9</v>
      </c>
      <c r="D14" s="90">
        <f>C14*F14/1000</f>
        <v>771.3</v>
      </c>
      <c r="E14" s="95">
        <v>23</v>
      </c>
      <c r="F14" s="92">
        <f>(G14+1000)</f>
        <v>85700</v>
      </c>
      <c r="G14" s="92">
        <f>(H14+500)</f>
        <v>84700</v>
      </c>
      <c r="H14" s="92">
        <f>(I14+300)</f>
        <v>84200</v>
      </c>
      <c r="I14" s="92">
        <f>(J14+300)</f>
        <v>83900</v>
      </c>
      <c r="J14" s="93">
        <v>83600</v>
      </c>
    </row>
    <row r="15" ht="42" customHeight="1">
      <c r="A15" t="s" s="49">
        <v>75</v>
      </c>
      <c r="B15" s="88">
        <f>F15*C15/1000/6</f>
        <v>105.696666666667</v>
      </c>
      <c r="C15" s="89">
        <v>7.4</v>
      </c>
      <c r="D15" s="90">
        <f>C15*F15/1000</f>
        <v>634.1799999999999</v>
      </c>
      <c r="E15" s="95">
        <v>23</v>
      </c>
      <c r="F15" s="92">
        <f>(G15+1000)</f>
        <v>85700</v>
      </c>
      <c r="G15" s="92">
        <f>(H15+500)</f>
        <v>84700</v>
      </c>
      <c r="H15" s="92">
        <f>(I15+300)</f>
        <v>84200</v>
      </c>
      <c r="I15" s="92">
        <f>(J15+300)</f>
        <v>83900</v>
      </c>
      <c r="J15" s="93">
        <v>83600</v>
      </c>
    </row>
    <row r="16" ht="42" customHeight="1">
      <c r="A16" t="s" s="49">
        <v>76</v>
      </c>
      <c r="B16" s="88">
        <f>F16*C16/1000/6</f>
        <v>121.408333333333</v>
      </c>
      <c r="C16" s="89">
        <v>8.5</v>
      </c>
      <c r="D16" s="90">
        <f>C16*F16/1000</f>
        <v>728.45</v>
      </c>
      <c r="E16" s="95">
        <v>26</v>
      </c>
      <c r="F16" s="92">
        <f>(G16+1000)</f>
        <v>85700</v>
      </c>
      <c r="G16" s="92">
        <f>(H16+500)</f>
        <v>84700</v>
      </c>
      <c r="H16" s="92">
        <f>(I16+300)</f>
        <v>84200</v>
      </c>
      <c r="I16" s="92">
        <f>(J16+300)</f>
        <v>83900</v>
      </c>
      <c r="J16" s="93">
        <v>83600</v>
      </c>
    </row>
    <row r="17" ht="42" customHeight="1">
      <c r="A17" t="s" s="49">
        <v>77</v>
      </c>
      <c r="B17" s="88">
        <f>F17*C17/1000/6</f>
        <v>134.263333333333</v>
      </c>
      <c r="C17" s="89">
        <v>9.4</v>
      </c>
      <c r="D17" s="90">
        <f>C17*F17/1000</f>
        <v>805.58</v>
      </c>
      <c r="E17" s="95">
        <v>30</v>
      </c>
      <c r="F17" s="92">
        <f>(G17+1000)</f>
        <v>85700</v>
      </c>
      <c r="G17" s="92">
        <f>(H17+500)</f>
        <v>84700</v>
      </c>
      <c r="H17" s="92">
        <f>(I17+300)</f>
        <v>84200</v>
      </c>
      <c r="I17" s="92">
        <f>(J17+300)</f>
        <v>83900</v>
      </c>
      <c r="J17" s="93">
        <v>83600</v>
      </c>
    </row>
    <row r="18" ht="42" customHeight="1">
      <c r="A18" t="s" s="49">
        <v>78</v>
      </c>
      <c r="B18" s="88">
        <f>F18*C18/1000/6</f>
        <v>164.258333333333</v>
      </c>
      <c r="C18" s="89">
        <v>11.5</v>
      </c>
      <c r="D18" s="90">
        <f>C18*F18/1000</f>
        <v>985.55</v>
      </c>
      <c r="E18" s="95">
        <v>32</v>
      </c>
      <c r="F18" s="92">
        <f>(G18+1000)</f>
        <v>85700</v>
      </c>
      <c r="G18" s="92">
        <f>(H18+500)</f>
        <v>84700</v>
      </c>
      <c r="H18" s="92">
        <f>(I18+300)</f>
        <v>84200</v>
      </c>
      <c r="I18" s="92">
        <f>(J18+300)</f>
        <v>83900</v>
      </c>
      <c r="J18" s="93">
        <v>83600</v>
      </c>
    </row>
    <row r="19" ht="42" customHeight="1">
      <c r="A19" t="s" s="49">
        <v>79</v>
      </c>
      <c r="B19" s="88">
        <f>F19*C19/1000/6</f>
        <v>154.26</v>
      </c>
      <c r="C19" s="89">
        <v>10.8</v>
      </c>
      <c r="D19" s="90">
        <f>C19*F19/1000</f>
        <v>925.5599999999999</v>
      </c>
      <c r="E19" s="95">
        <v>32</v>
      </c>
      <c r="F19" s="92">
        <f>(G19+1000)</f>
        <v>85700</v>
      </c>
      <c r="G19" s="92">
        <f>(H19+500)</f>
        <v>84700</v>
      </c>
      <c r="H19" s="92">
        <f>(I19+300)</f>
        <v>84200</v>
      </c>
      <c r="I19" s="92">
        <f>(J19+300)</f>
        <v>83900</v>
      </c>
      <c r="J19" s="93">
        <v>83600</v>
      </c>
    </row>
    <row r="20" ht="42" customHeight="1">
      <c r="A20" t="s" s="49">
        <v>80</v>
      </c>
      <c r="B20" s="88">
        <f>F20*C20/1000/6</f>
        <v>99.625</v>
      </c>
      <c r="C20" s="89">
        <v>7.5</v>
      </c>
      <c r="D20" s="90">
        <f>C20*F20/1000</f>
        <v>597.75</v>
      </c>
      <c r="E20" s="95">
        <v>17</v>
      </c>
      <c r="F20" s="92">
        <f>(G20+1000)</f>
        <v>79700</v>
      </c>
      <c r="G20" s="92">
        <f>(H20+500)</f>
        <v>78700</v>
      </c>
      <c r="H20" s="92">
        <f>(I20+300)</f>
        <v>78200</v>
      </c>
      <c r="I20" s="92">
        <f>(J20+300)</f>
        <v>77900</v>
      </c>
      <c r="J20" s="93">
        <v>77600</v>
      </c>
    </row>
    <row r="21" ht="42" customHeight="1">
      <c r="A21" t="s" s="49">
        <v>81</v>
      </c>
      <c r="B21" s="88">
        <f>F21*C21/1000/6</f>
        <v>122.206666666667</v>
      </c>
      <c r="C21" s="89">
        <v>9.199999999999999</v>
      </c>
      <c r="D21" s="90">
        <f>C21*F21/1000</f>
        <v>733.24</v>
      </c>
      <c r="E21" s="95">
        <v>20</v>
      </c>
      <c r="F21" s="92">
        <f>(G21+1000)</f>
        <v>79700</v>
      </c>
      <c r="G21" s="92">
        <f>(H21+500)</f>
        <v>78700</v>
      </c>
      <c r="H21" s="92">
        <f>(I21+300)</f>
        <v>78200</v>
      </c>
      <c r="I21" s="92">
        <f>(J21+300)</f>
        <v>77900</v>
      </c>
      <c r="J21" s="93">
        <v>77600</v>
      </c>
    </row>
    <row r="22" ht="12.75" customHeight="1" hidden="1">
      <c r="A22" t="s" s="49">
        <v>82</v>
      </c>
      <c r="B22" s="88">
        <f>F22*C22/1000/6</f>
        <v>134.05</v>
      </c>
      <c r="C22" s="89">
        <v>10.5</v>
      </c>
      <c r="D22" s="94">
        <f>C22*F22/1000</f>
        <v>804.3</v>
      </c>
      <c r="E22" s="94"/>
      <c r="F22" s="92">
        <f>(G22+1000)</f>
        <v>76600</v>
      </c>
      <c r="G22" s="92">
        <f>(H22+1000)</f>
        <v>75600</v>
      </c>
      <c r="H22" s="92">
        <f>(I22+500)</f>
        <v>74600</v>
      </c>
      <c r="I22" s="92">
        <f>(J22+500)</f>
        <v>74100</v>
      </c>
      <c r="J22" s="93">
        <v>73600</v>
      </c>
    </row>
    <row r="23" ht="42" customHeight="1" hidden="1">
      <c r="A23" t="s" s="49">
        <v>82</v>
      </c>
      <c r="B23" s="88">
        <f>F23*C23/1000/6</f>
        <v>136.603333333333</v>
      </c>
      <c r="C23" s="89">
        <v>10.7</v>
      </c>
      <c r="D23" s="94">
        <f>C23*F23/1000</f>
        <v>819.62</v>
      </c>
      <c r="E23" s="94"/>
      <c r="F23" s="92">
        <f>(G23+1000)</f>
        <v>76600</v>
      </c>
      <c r="G23" s="92">
        <f>(H23+1000)</f>
        <v>75600</v>
      </c>
      <c r="H23" s="92">
        <f>(I23+500)</f>
        <v>74600</v>
      </c>
      <c r="I23" s="92">
        <f>(J23+500)</f>
        <v>74100</v>
      </c>
      <c r="J23" s="93">
        <v>73600</v>
      </c>
    </row>
    <row r="24" ht="42" customHeight="1">
      <c r="A24" t="s" s="49">
        <v>83</v>
      </c>
      <c r="B24" s="88">
        <f>F24*C24/1000/6</f>
        <v>139.475</v>
      </c>
      <c r="C24" s="89">
        <v>10.5</v>
      </c>
      <c r="D24" s="90">
        <f>C24*F24/1000</f>
        <v>836.85</v>
      </c>
      <c r="E24" s="95">
        <v>23</v>
      </c>
      <c r="F24" s="92">
        <f>(G24+1000)</f>
        <v>79700</v>
      </c>
      <c r="G24" s="92">
        <f>(H24+500)</f>
        <v>78700</v>
      </c>
      <c r="H24" s="92">
        <f>(I24+300)</f>
        <v>78200</v>
      </c>
      <c r="I24" s="92">
        <f>(J24+300)</f>
        <v>77900</v>
      </c>
      <c r="J24" s="93">
        <v>77600</v>
      </c>
    </row>
    <row r="25" ht="42" customHeight="1">
      <c r="A25" t="s" s="49">
        <v>84</v>
      </c>
      <c r="B25" s="88">
        <f>F25*C25/1000/6</f>
        <v>144.788333333333</v>
      </c>
      <c r="C25" s="89">
        <v>10.9</v>
      </c>
      <c r="D25" s="90">
        <f>C25*F25/1000</f>
        <v>868.73</v>
      </c>
      <c r="E25" s="95">
        <v>26</v>
      </c>
      <c r="F25" s="92">
        <f>(G25+1000)</f>
        <v>79700</v>
      </c>
      <c r="G25" s="92">
        <f>(H25+500)</f>
        <v>78700</v>
      </c>
      <c r="H25" s="92">
        <f>(I25+300)</f>
        <v>78200</v>
      </c>
      <c r="I25" s="92">
        <f>(J25+300)</f>
        <v>77900</v>
      </c>
      <c r="J25" s="93">
        <v>77600</v>
      </c>
    </row>
    <row r="26" ht="42" customHeight="1">
      <c r="A26" t="s" s="49">
        <v>85</v>
      </c>
      <c r="B26" s="88">
        <f>F26*C26/1000/6</f>
        <v>159.4</v>
      </c>
      <c r="C26" s="89">
        <v>12</v>
      </c>
      <c r="D26" s="90">
        <f>C26*F26/1000</f>
        <v>956.4</v>
      </c>
      <c r="E26" s="95">
        <v>30</v>
      </c>
      <c r="F26" s="92">
        <f>(G26+1000)</f>
        <v>79700</v>
      </c>
      <c r="G26" s="92">
        <f>(H26+500)</f>
        <v>78700</v>
      </c>
      <c r="H26" s="92">
        <f>(I26+300)</f>
        <v>78200</v>
      </c>
      <c r="I26" s="92">
        <f>(J26+300)</f>
        <v>77900</v>
      </c>
      <c r="J26" s="93">
        <v>77600</v>
      </c>
    </row>
    <row r="27" ht="42" customHeight="1">
      <c r="A27" t="s" s="49">
        <v>86</v>
      </c>
      <c r="B27" s="88">
        <f>F27*C27/1000/6</f>
        <v>192.608333333333</v>
      </c>
      <c r="C27" s="89">
        <v>14.5</v>
      </c>
      <c r="D27" s="90">
        <f>C27*F27/1000</f>
        <v>1155.65</v>
      </c>
      <c r="E27" s="95">
        <v>32</v>
      </c>
      <c r="F27" s="92">
        <f>(G27+1000)</f>
        <v>79700</v>
      </c>
      <c r="G27" s="92">
        <f>(H27+500)</f>
        <v>78700</v>
      </c>
      <c r="H27" s="92">
        <f>(I27+300)</f>
        <v>78200</v>
      </c>
      <c r="I27" s="92">
        <f>(J27+300)</f>
        <v>77900</v>
      </c>
      <c r="J27" s="93">
        <v>77600</v>
      </c>
    </row>
    <row r="28" ht="42" customHeight="1">
      <c r="A28" t="s" s="49">
        <v>87</v>
      </c>
      <c r="B28" s="88">
        <f>F28*C28/1000/6</f>
        <v>243.085</v>
      </c>
      <c r="C28" s="89">
        <v>18.3</v>
      </c>
      <c r="D28" s="90">
        <f>C28*F28/1000</f>
        <v>1458.51</v>
      </c>
      <c r="E28" s="95">
        <v>39</v>
      </c>
      <c r="F28" s="92">
        <f>(G28+1000)</f>
        <v>79700</v>
      </c>
      <c r="G28" s="92">
        <f>(H28+500)</f>
        <v>78700</v>
      </c>
      <c r="H28" s="92">
        <f>(I28+300)</f>
        <v>78200</v>
      </c>
      <c r="I28" s="92">
        <f>(J28+300)</f>
        <v>77900</v>
      </c>
      <c r="J28" s="93">
        <v>77600</v>
      </c>
    </row>
    <row r="29" ht="42" customHeight="1">
      <c r="A29" t="s" s="49">
        <v>88</v>
      </c>
      <c r="B29" s="88">
        <f>F29*C29/1000/6</f>
        <v>184.638333333333</v>
      </c>
      <c r="C29" s="89">
        <v>13.9</v>
      </c>
      <c r="D29" s="90">
        <f>C29*F29/1000</f>
        <v>1107.83</v>
      </c>
      <c r="E29" s="95">
        <v>32</v>
      </c>
      <c r="F29" s="92">
        <f>(G29+1000)</f>
        <v>79700</v>
      </c>
      <c r="G29" s="92">
        <f>(H29+500)</f>
        <v>78700</v>
      </c>
      <c r="H29" s="92">
        <f>(I29+300)</f>
        <v>78200</v>
      </c>
      <c r="I29" s="92">
        <f>(J29+300)</f>
        <v>77900</v>
      </c>
      <c r="J29" s="93">
        <v>77600</v>
      </c>
    </row>
    <row r="30" ht="42" customHeight="1">
      <c r="A30" t="s" s="49">
        <v>89</v>
      </c>
      <c r="B30" s="88">
        <f>F30*C30/1000/6</f>
        <v>327.435</v>
      </c>
      <c r="C30" s="89">
        <v>26.3</v>
      </c>
      <c r="D30" s="90">
        <f>C30*F30/1000</f>
        <v>1964.61</v>
      </c>
      <c r="E30" s="95">
        <v>39</v>
      </c>
      <c r="F30" s="92">
        <f>(G30+1000)</f>
        <v>74700</v>
      </c>
      <c r="G30" s="92">
        <f>(H30+500)</f>
        <v>73700</v>
      </c>
      <c r="H30" s="92">
        <f>(I30+300)</f>
        <v>73200</v>
      </c>
      <c r="I30" s="92">
        <f>(J30+300)</f>
        <v>72900</v>
      </c>
      <c r="J30" s="93">
        <v>72600</v>
      </c>
    </row>
    <row r="31" ht="12.75" customHeight="1" hidden="1">
      <c r="A31" t="s" s="49">
        <v>90</v>
      </c>
      <c r="B31" s="88">
        <f>F31*C31/1000/6</f>
        <v>561.85</v>
      </c>
      <c r="C31" s="89">
        <v>51</v>
      </c>
      <c r="D31" s="94">
        <f>C31*F31/1000</f>
        <v>3371.1</v>
      </c>
      <c r="E31" s="94"/>
      <c r="F31" s="92">
        <f>(G31+1000)</f>
        <v>66100</v>
      </c>
      <c r="G31" s="92">
        <f>(H31+1000)</f>
        <v>65100</v>
      </c>
      <c r="H31" s="92">
        <f>(I31+500)</f>
        <v>64100</v>
      </c>
      <c r="I31" s="92">
        <f>(J31+500)</f>
        <v>63600</v>
      </c>
      <c r="J31" s="93">
        <v>63100</v>
      </c>
    </row>
    <row r="32" ht="42" customHeight="1" hidden="1">
      <c r="A32" t="s" s="49">
        <v>91</v>
      </c>
      <c r="B32" s="88">
        <f>F32*C32/1000/6</f>
        <v>289.738333333333</v>
      </c>
      <c r="C32" s="89">
        <v>26.3</v>
      </c>
      <c r="D32" s="94">
        <f>C32*F32/1000</f>
        <v>1738.43</v>
      </c>
      <c r="E32" s="94"/>
      <c r="F32" s="92">
        <f>(G32+1000)</f>
        <v>66100</v>
      </c>
      <c r="G32" s="92">
        <f>(H32+1000)</f>
        <v>65100</v>
      </c>
      <c r="H32" s="92">
        <f>(I32+500)</f>
        <v>64100</v>
      </c>
      <c r="I32" s="92">
        <f>(J32+500)</f>
        <v>63600</v>
      </c>
      <c r="J32" s="93">
        <v>63100</v>
      </c>
    </row>
    <row r="33" ht="42" customHeight="1">
      <c r="A33" t="s" s="49">
        <v>92</v>
      </c>
      <c r="B33" s="88">
        <f>F33*C33/1000/6</f>
        <v>261.45</v>
      </c>
      <c r="C33" s="89">
        <v>21</v>
      </c>
      <c r="D33" s="90">
        <f>C33*F33/1000</f>
        <v>1568.7</v>
      </c>
      <c r="E33" s="95">
        <v>32</v>
      </c>
      <c r="F33" s="92">
        <f>(G33+1000)</f>
        <v>74700</v>
      </c>
      <c r="G33" s="92">
        <f>(H33+500)</f>
        <v>73700</v>
      </c>
      <c r="H33" s="92">
        <f>(I33+300)</f>
        <v>73200</v>
      </c>
      <c r="I33" s="92">
        <f>(J33+300)</f>
        <v>72900</v>
      </c>
      <c r="J33" s="93">
        <v>72600</v>
      </c>
    </row>
    <row r="34" ht="42" customHeight="1">
      <c r="A34" t="s" s="49">
        <v>93</v>
      </c>
      <c r="B34" s="88">
        <f>F34*C34/1000/6</f>
        <v>219.175</v>
      </c>
      <c r="C34" s="89">
        <v>16.5</v>
      </c>
      <c r="D34" s="90">
        <f>C34*F34/1000</f>
        <v>1315.05</v>
      </c>
      <c r="E34" s="95">
        <v>45</v>
      </c>
      <c r="F34" s="92">
        <f>(G34+1000)</f>
        <v>79700</v>
      </c>
      <c r="G34" s="92">
        <f>(H34+500)</f>
        <v>78700</v>
      </c>
      <c r="H34" s="92">
        <f>(I34+300)</f>
        <v>78200</v>
      </c>
      <c r="I34" s="92">
        <f>(J34+300)</f>
        <v>77900</v>
      </c>
      <c r="J34" s="93">
        <v>77600</v>
      </c>
    </row>
    <row r="35" ht="42" customHeight="1">
      <c r="A35" t="s" s="49">
        <v>94</v>
      </c>
      <c r="B35" s="88">
        <f>F35*C35/1000/6</f>
        <v>287.595</v>
      </c>
      <c r="C35" s="89">
        <v>23.1</v>
      </c>
      <c r="D35" s="90">
        <f>C35*F35/1000</f>
        <v>1725.57</v>
      </c>
      <c r="E35" s="95">
        <v>45</v>
      </c>
      <c r="F35" s="92">
        <f>(G35+1000)</f>
        <v>74700</v>
      </c>
      <c r="G35" s="92">
        <f>(H35+500)</f>
        <v>73700</v>
      </c>
      <c r="H35" s="92">
        <f>(I35+300)</f>
        <v>73200</v>
      </c>
      <c r="I35" s="92">
        <f>(J35+300)</f>
        <v>72900</v>
      </c>
      <c r="J35" s="93">
        <v>72600</v>
      </c>
    </row>
    <row r="36" ht="42" customHeight="1">
      <c r="A36" t="s" s="49">
        <v>95</v>
      </c>
      <c r="B36" s="88">
        <f>F36*C36/1000/6</f>
        <v>245.741666666667</v>
      </c>
      <c r="C36" s="89">
        <v>18.5</v>
      </c>
      <c r="D36" s="90">
        <f>C36*F36/1000</f>
        <v>1474.45</v>
      </c>
      <c r="E36" s="95">
        <v>48</v>
      </c>
      <c r="F36" s="92">
        <f>(G36+1000)</f>
        <v>79700</v>
      </c>
      <c r="G36" s="92">
        <f>(H36+500)</f>
        <v>78700</v>
      </c>
      <c r="H36" s="92">
        <f>(I36+300)</f>
        <v>78200</v>
      </c>
      <c r="I36" s="92">
        <f>(J36+300)</f>
        <v>77900</v>
      </c>
      <c r="J36" s="93">
        <v>77600</v>
      </c>
    </row>
    <row r="37" ht="42" customHeight="1">
      <c r="A37" t="s" s="49">
        <v>96</v>
      </c>
      <c r="B37" s="88">
        <f>F37*C37/1000/6</f>
        <v>323.7</v>
      </c>
      <c r="C37" s="89">
        <v>26</v>
      </c>
      <c r="D37" s="90">
        <f>C37*F37/1000</f>
        <v>1942.2</v>
      </c>
      <c r="E37" s="95">
        <v>48</v>
      </c>
      <c r="F37" s="92">
        <f>(G37+1000)</f>
        <v>74700</v>
      </c>
      <c r="G37" s="92">
        <f>(H37+500)</f>
        <v>73700</v>
      </c>
      <c r="H37" s="92">
        <f>(I37+300)</f>
        <v>73200</v>
      </c>
      <c r="I37" s="92">
        <f>(J37+300)</f>
        <v>72900</v>
      </c>
      <c r="J37" s="93">
        <v>72600</v>
      </c>
    </row>
    <row r="38" ht="42" customHeight="1">
      <c r="A38" t="s" s="49">
        <v>97</v>
      </c>
      <c r="B38" s="88">
        <f>F38*C38/1000/6</f>
        <v>296.218333333333</v>
      </c>
      <c r="C38" s="89">
        <v>22.3</v>
      </c>
      <c r="D38" s="90">
        <f>C38*F38/1000</f>
        <v>1777.31</v>
      </c>
      <c r="E38" s="95">
        <v>50</v>
      </c>
      <c r="F38" s="92">
        <f>(G38+1000)</f>
        <v>79700</v>
      </c>
      <c r="G38" s="92">
        <f>(H38+500)</f>
        <v>78700</v>
      </c>
      <c r="H38" s="92">
        <f>(I38+300)</f>
        <v>78200</v>
      </c>
      <c r="I38" s="92">
        <f>(J38+300)</f>
        <v>77900</v>
      </c>
      <c r="J38" s="93">
        <v>77600</v>
      </c>
    </row>
    <row r="39" ht="42" customHeight="1">
      <c r="A39" t="s" s="49">
        <v>98</v>
      </c>
      <c r="B39" s="88">
        <f>F39*C39/1000/6</f>
        <v>394.665</v>
      </c>
      <c r="C39" s="89">
        <v>31.7</v>
      </c>
      <c r="D39" s="90">
        <f>C39*F39/1000</f>
        <v>2367.99</v>
      </c>
      <c r="E39" s="95">
        <v>50</v>
      </c>
      <c r="F39" s="92">
        <f>(G39+1000)</f>
        <v>74700</v>
      </c>
      <c r="G39" s="92">
        <f>(H39+500)</f>
        <v>73700</v>
      </c>
      <c r="H39" s="92">
        <f>(I39+300)</f>
        <v>73200</v>
      </c>
      <c r="I39" s="92">
        <f>(J39+300)</f>
        <v>72900</v>
      </c>
      <c r="J39" s="93">
        <v>72600</v>
      </c>
    </row>
    <row r="40" ht="42" customHeight="1">
      <c r="A40" t="s" s="49">
        <v>99</v>
      </c>
      <c r="B40" s="88">
        <f>F40*C40/1000/12</f>
        <v>392.175</v>
      </c>
      <c r="C40" s="89">
        <v>63</v>
      </c>
      <c r="D40" s="90">
        <f>C40*F40/1000</f>
        <v>4706.1</v>
      </c>
      <c r="E40" s="95">
        <v>50</v>
      </c>
      <c r="F40" s="92">
        <f>(G40+1000)</f>
        <v>74700</v>
      </c>
      <c r="G40" s="92">
        <f>(H40+500)</f>
        <v>73700</v>
      </c>
      <c r="H40" s="92">
        <f>(I40+300)</f>
        <v>73200</v>
      </c>
      <c r="I40" s="92">
        <f>(J40+300)</f>
        <v>72900</v>
      </c>
      <c r="J40" s="93">
        <v>72600</v>
      </c>
    </row>
    <row r="41" ht="42" customHeight="1" hidden="1">
      <c r="A41" t="s" s="49">
        <v>100</v>
      </c>
      <c r="B41" s="88">
        <f>F41*C41/1000/6</f>
        <v>484.858333333333</v>
      </c>
      <c r="C41" s="89">
        <v>41.5</v>
      </c>
      <c r="D41" s="94">
        <f>C41*F41/1000</f>
        <v>2909.15</v>
      </c>
      <c r="E41" s="94"/>
      <c r="F41" s="92">
        <f>(G41+1000)</f>
        <v>70100</v>
      </c>
      <c r="G41" s="92">
        <f>(H41+1000)</f>
        <v>69100</v>
      </c>
      <c r="H41" s="92">
        <f>(I41+500)</f>
        <v>68100</v>
      </c>
      <c r="I41" s="92">
        <f>(J41+500)</f>
        <v>67600</v>
      </c>
      <c r="J41" s="93">
        <v>67100</v>
      </c>
    </row>
    <row r="42" ht="42" customHeight="1">
      <c r="A42" t="s" s="49">
        <v>101</v>
      </c>
      <c r="B42" s="88">
        <f>F42*C42/1000/12</f>
        <v>510.45</v>
      </c>
      <c r="C42" s="89">
        <v>82</v>
      </c>
      <c r="D42" s="90">
        <f>C42*F42/1000</f>
        <v>6125.4</v>
      </c>
      <c r="E42" s="95">
        <v>50</v>
      </c>
      <c r="F42" s="92">
        <f>(G42+1000)</f>
        <v>74700</v>
      </c>
      <c r="G42" s="92">
        <f>(H42+500)</f>
        <v>73700</v>
      </c>
      <c r="H42" s="92">
        <f>(I42+300)</f>
        <v>73200</v>
      </c>
      <c r="I42" s="92">
        <f>(J42+300)</f>
        <v>72900</v>
      </c>
      <c r="J42" s="93">
        <v>72600</v>
      </c>
    </row>
    <row r="43" ht="42" customHeight="1">
      <c r="A43" t="s" s="49">
        <v>102</v>
      </c>
      <c r="B43" s="88">
        <f>F43*C43/1000/6</f>
        <v>292.233333333333</v>
      </c>
      <c r="C43" s="89">
        <v>22</v>
      </c>
      <c r="D43" s="90">
        <f>C43*F43/1000</f>
        <v>1753.4</v>
      </c>
      <c r="E43" s="95">
        <v>56</v>
      </c>
      <c r="F43" s="92">
        <f>(G43+1000)</f>
        <v>79700</v>
      </c>
      <c r="G43" s="92">
        <f>(H43+500)</f>
        <v>78700</v>
      </c>
      <c r="H43" s="92">
        <f>(I43+300)</f>
        <v>78200</v>
      </c>
      <c r="I43" s="92">
        <f>(J43+300)</f>
        <v>77900</v>
      </c>
      <c r="J43" s="93">
        <v>77600</v>
      </c>
    </row>
    <row r="44" ht="42" customHeight="1">
      <c r="A44" t="s" s="49">
        <v>103</v>
      </c>
      <c r="B44" s="88">
        <f>F44*C44/1000/12</f>
        <v>398.4</v>
      </c>
      <c r="C44" s="89">
        <v>64</v>
      </c>
      <c r="D44" s="90">
        <f>C44*F44/1000</f>
        <v>4780.8</v>
      </c>
      <c r="E44" s="95">
        <v>56</v>
      </c>
      <c r="F44" s="92">
        <f>(G44+1000)</f>
        <v>74700</v>
      </c>
      <c r="G44" s="92">
        <f>(H44+500)</f>
        <v>73700</v>
      </c>
      <c r="H44" s="92">
        <f>(I44+300)</f>
        <v>73200</v>
      </c>
      <c r="I44" s="92">
        <f>(J44+300)</f>
        <v>72900</v>
      </c>
      <c r="J44" s="93">
        <v>72600</v>
      </c>
    </row>
    <row r="45" ht="42" customHeight="1">
      <c r="A45" t="s" s="49">
        <v>104</v>
      </c>
      <c r="B45" s="88">
        <f>F45*C45/1000/12</f>
        <v>511.0725</v>
      </c>
      <c r="C45" s="89">
        <v>82.09999999999999</v>
      </c>
      <c r="D45" s="90">
        <f>C45*F45/1000</f>
        <v>6132.87</v>
      </c>
      <c r="E45" s="95">
        <v>60</v>
      </c>
      <c r="F45" s="92">
        <f>(G45+1000)</f>
        <v>74700</v>
      </c>
      <c r="G45" s="92">
        <f>(H45+500)</f>
        <v>73700</v>
      </c>
      <c r="H45" s="92">
        <f>(I45+300)</f>
        <v>73200</v>
      </c>
      <c r="I45" s="92">
        <f>(J45+300)</f>
        <v>72900</v>
      </c>
      <c r="J45" s="93">
        <v>72600</v>
      </c>
    </row>
    <row r="46" ht="42" customHeight="1">
      <c r="A46" t="s" s="49">
        <v>105</v>
      </c>
      <c r="B46" s="88">
        <f>F46*C46/1000/6</f>
        <v>345.366666666667</v>
      </c>
      <c r="C46" s="89">
        <v>26</v>
      </c>
      <c r="D46" s="90">
        <f>C46*F46/1000</f>
        <v>2072.2</v>
      </c>
      <c r="E46" s="95">
        <v>59</v>
      </c>
      <c r="F46" s="92">
        <f>(G46+1000)</f>
        <v>79700</v>
      </c>
      <c r="G46" s="92">
        <f>(H46+500)</f>
        <v>78700</v>
      </c>
      <c r="H46" s="92">
        <f>(I46+300)</f>
        <v>78200</v>
      </c>
      <c r="I46" s="92">
        <f>(J46+300)</f>
        <v>77900</v>
      </c>
      <c r="J46" s="93">
        <v>77600</v>
      </c>
    </row>
    <row r="47" ht="42" customHeight="1">
      <c r="A47" t="s" s="49">
        <v>106</v>
      </c>
      <c r="B47" s="88">
        <f>F47*C47/1000/12</f>
        <v>463.7625</v>
      </c>
      <c r="C47" s="89">
        <v>74.5</v>
      </c>
      <c r="D47" s="90">
        <f>C47*F47/1000</f>
        <v>5565.15</v>
      </c>
      <c r="E47" s="95">
        <v>59</v>
      </c>
      <c r="F47" s="92">
        <f>(G47+1000)</f>
        <v>74700</v>
      </c>
      <c r="G47" s="92">
        <f>(H47+500)</f>
        <v>73700</v>
      </c>
      <c r="H47" s="92">
        <f>(I47+300)</f>
        <v>73200</v>
      </c>
      <c r="I47" s="92">
        <f>(J47+300)</f>
        <v>72900</v>
      </c>
      <c r="J47" s="93">
        <v>72600</v>
      </c>
    </row>
    <row r="48" ht="42" customHeight="1">
      <c r="A48" t="s" s="49">
        <v>107</v>
      </c>
      <c r="B48" s="88">
        <f>F48*C48/1000/6</f>
        <v>448.2</v>
      </c>
      <c r="C48" s="89">
        <v>36</v>
      </c>
      <c r="D48" s="90">
        <f>C48*F48/1000</f>
        <v>2689.2</v>
      </c>
      <c r="E48" s="95">
        <v>59</v>
      </c>
      <c r="F48" s="92">
        <f>(G48+1000)</f>
        <v>74700</v>
      </c>
      <c r="G48" s="92">
        <f>(H48+500)</f>
        <v>73700</v>
      </c>
      <c r="H48" s="92">
        <f>(I48+300)</f>
        <v>73200</v>
      </c>
      <c r="I48" s="92">
        <f>(J48+300)</f>
        <v>72900</v>
      </c>
      <c r="J48" s="93">
        <v>72600</v>
      </c>
    </row>
    <row r="49" ht="42" customHeight="1">
      <c r="A49" t="s" s="49">
        <v>108</v>
      </c>
      <c r="B49" s="88">
        <f>F49*C49/1000/12</f>
        <v>535.35</v>
      </c>
      <c r="C49" s="89">
        <v>86</v>
      </c>
      <c r="D49" s="90">
        <f>C49*F49/1000</f>
        <v>6424.2</v>
      </c>
      <c r="E49" s="95">
        <v>65</v>
      </c>
      <c r="F49" s="92">
        <f>(G49+1000)</f>
        <v>74700</v>
      </c>
      <c r="G49" s="92">
        <f>(H49+500)</f>
        <v>73700</v>
      </c>
      <c r="H49" s="92">
        <f>(I49+300)</f>
        <v>73200</v>
      </c>
      <c r="I49" s="92">
        <f>(J49+300)</f>
        <v>72900</v>
      </c>
      <c r="J49" s="93">
        <v>72600</v>
      </c>
    </row>
    <row r="50" ht="42" customHeight="1">
      <c r="A50" t="s" s="49">
        <v>109</v>
      </c>
      <c r="B50" s="88">
        <f>F50*C50/1000/12</f>
        <v>700.3125</v>
      </c>
      <c r="C50" s="89">
        <v>112.5</v>
      </c>
      <c r="D50" s="90">
        <f>C50*F50/1000</f>
        <v>8403.75</v>
      </c>
      <c r="E50" s="95">
        <v>65</v>
      </c>
      <c r="F50" s="92">
        <f>(G50+1000)</f>
        <v>74700</v>
      </c>
      <c r="G50" s="92">
        <f>(H50+500)</f>
        <v>73700</v>
      </c>
      <c r="H50" s="92">
        <f>(I50+300)</f>
        <v>73200</v>
      </c>
      <c r="I50" s="92">
        <f>(J50+300)</f>
        <v>72900</v>
      </c>
      <c r="J50" s="93">
        <v>72600</v>
      </c>
    </row>
    <row r="51" ht="42" customHeight="1">
      <c r="A51" t="s" s="49">
        <v>110</v>
      </c>
      <c r="B51" s="88">
        <f>F51*C51/1000/12</f>
        <v>504.225</v>
      </c>
      <c r="C51" s="89">
        <v>81</v>
      </c>
      <c r="D51" s="90">
        <f>C51*F51/1000</f>
        <v>6050.7</v>
      </c>
      <c r="E51" s="95">
        <v>68</v>
      </c>
      <c r="F51" s="92">
        <f>(G51+1000)</f>
        <v>74700</v>
      </c>
      <c r="G51" s="92">
        <f>(H51+500)</f>
        <v>73700</v>
      </c>
      <c r="H51" s="92">
        <f>(I51+300)</f>
        <v>73200</v>
      </c>
      <c r="I51" s="92">
        <f>(J51+300)</f>
        <v>72900</v>
      </c>
      <c r="J51" s="93">
        <v>72600</v>
      </c>
    </row>
    <row r="52" ht="42" customHeight="1">
      <c r="A52" t="s" s="49">
        <v>111</v>
      </c>
      <c r="B52" s="88">
        <f>F52*C52/1000/12</f>
        <v>653.625</v>
      </c>
      <c r="C52" s="89">
        <v>105</v>
      </c>
      <c r="D52" s="90">
        <f>C52*F52/1000</f>
        <v>7843.5</v>
      </c>
      <c r="E52" s="95">
        <v>68</v>
      </c>
      <c r="F52" s="92">
        <f>(G52+1000)</f>
        <v>74700</v>
      </c>
      <c r="G52" s="92">
        <f>(H52+500)</f>
        <v>73700</v>
      </c>
      <c r="H52" s="92">
        <f>(I52+300)</f>
        <v>73200</v>
      </c>
      <c r="I52" s="92">
        <f>(J52+300)</f>
        <v>72900</v>
      </c>
      <c r="J52" s="93">
        <v>72600</v>
      </c>
    </row>
    <row r="53" ht="42" customHeight="1">
      <c r="A53" t="s" s="49">
        <v>112</v>
      </c>
      <c r="B53" s="88">
        <f>F53*C53/1000/12</f>
        <v>890.175</v>
      </c>
      <c r="C53" s="89">
        <v>143</v>
      </c>
      <c r="D53" s="90">
        <f>C53*F53/1000</f>
        <v>10682.1</v>
      </c>
      <c r="E53" s="95">
        <v>71</v>
      </c>
      <c r="F53" s="92">
        <f>(G53+1000)</f>
        <v>74700</v>
      </c>
      <c r="G53" s="92">
        <f>(H53+500)</f>
        <v>73700</v>
      </c>
      <c r="H53" s="92">
        <f>(I53+300)</f>
        <v>73200</v>
      </c>
      <c r="I53" s="92">
        <f>(J53+300)</f>
        <v>72900</v>
      </c>
      <c r="J53" s="93">
        <v>72600</v>
      </c>
    </row>
    <row r="54" ht="42" customHeight="1" hidden="1">
      <c r="A54" t="s" s="49">
        <v>113</v>
      </c>
      <c r="B54" s="88">
        <f>F54*C54/1000/12</f>
        <v>835.358333333333</v>
      </c>
      <c r="C54" s="89">
        <v>143</v>
      </c>
      <c r="D54" s="94">
        <f>C54*F54/1000</f>
        <v>10024.3</v>
      </c>
      <c r="E54" s="94"/>
      <c r="F54" s="92">
        <f>(G54+1000)</f>
        <v>70100</v>
      </c>
      <c r="G54" s="92">
        <f>(H54+1000)</f>
        <v>69100</v>
      </c>
      <c r="H54" s="92">
        <f>(I54+500)</f>
        <v>68100</v>
      </c>
      <c r="I54" s="92">
        <f>(J54+500)</f>
        <v>67600</v>
      </c>
      <c r="J54" s="93">
        <v>67100</v>
      </c>
    </row>
    <row r="55" ht="42" customHeight="1">
      <c r="A55" t="s" s="49">
        <v>114</v>
      </c>
      <c r="B55" s="88">
        <f>F55*C55/1000/12</f>
        <v>678.525</v>
      </c>
      <c r="C55" s="89">
        <v>109</v>
      </c>
      <c r="D55" s="90">
        <f>C55*F55/1000</f>
        <v>8142.3</v>
      </c>
      <c r="E55" s="95">
        <v>71</v>
      </c>
      <c r="F55" s="92">
        <f>(G55+1000)</f>
        <v>74700</v>
      </c>
      <c r="G55" s="92">
        <f>(H55+500)</f>
        <v>73700</v>
      </c>
      <c r="H55" s="92">
        <f>(I55+300)</f>
        <v>73200</v>
      </c>
      <c r="I55" s="92">
        <f>(J55+300)</f>
        <v>72900</v>
      </c>
      <c r="J55" s="93">
        <v>72600</v>
      </c>
    </row>
    <row r="56" ht="42" customHeight="1" hidden="1">
      <c r="A56" t="s" s="49">
        <v>115</v>
      </c>
      <c r="B56" s="88">
        <f>F56*C56/1000/12</f>
        <v>636.741666666667</v>
      </c>
      <c r="C56" s="89">
        <v>109</v>
      </c>
      <c r="D56" s="94">
        <f>C56*F56/1000</f>
        <v>7640.9</v>
      </c>
      <c r="E56" s="94"/>
      <c r="F56" s="92">
        <f>(G56+1000)</f>
        <v>70100</v>
      </c>
      <c r="G56" s="92">
        <f>(H56+1000)</f>
        <v>69100</v>
      </c>
      <c r="H56" s="92">
        <f>(I56+500)</f>
        <v>68100</v>
      </c>
      <c r="I56" s="92">
        <f>(J56+500)</f>
        <v>67600</v>
      </c>
      <c r="J56" s="93">
        <v>67100</v>
      </c>
    </row>
    <row r="57" ht="42" customHeight="1">
      <c r="A57" t="s" s="49">
        <v>116</v>
      </c>
      <c r="B57" s="88">
        <f>F57*C57/1000/12</f>
        <v>684.75</v>
      </c>
      <c r="C57" s="89">
        <v>110</v>
      </c>
      <c r="D57" s="90">
        <f>C57*F57/1000</f>
        <v>8217</v>
      </c>
      <c r="E57" s="95">
        <v>71</v>
      </c>
      <c r="F57" s="92">
        <f>(G57+1000)</f>
        <v>74700</v>
      </c>
      <c r="G57" s="92">
        <f>(H57+500)</f>
        <v>73700</v>
      </c>
      <c r="H57" s="92">
        <f>(I57+300)</f>
        <v>73200</v>
      </c>
      <c r="I57" s="92">
        <f>(J57+300)</f>
        <v>72900</v>
      </c>
      <c r="J57" s="93">
        <v>72600</v>
      </c>
    </row>
    <row r="58" ht="42" customHeight="1">
      <c r="A58" t="s" s="49">
        <v>117</v>
      </c>
      <c r="B58" s="88">
        <f>F58*C58/1000/12</f>
        <v>887.0625</v>
      </c>
      <c r="C58" s="89">
        <v>142.5</v>
      </c>
      <c r="D58" s="90">
        <f>C58*F58/1000</f>
        <v>10644.75</v>
      </c>
      <c r="E58" s="95">
        <v>71</v>
      </c>
      <c r="F58" s="92">
        <f>(G58+1000)</f>
        <v>74700</v>
      </c>
      <c r="G58" s="92">
        <f>(H58+500)</f>
        <v>73700</v>
      </c>
      <c r="H58" s="92">
        <f>(I58+300)</f>
        <v>73200</v>
      </c>
      <c r="I58" s="92">
        <f>(J58+300)</f>
        <v>72900</v>
      </c>
      <c r="J58" s="93">
        <v>72600</v>
      </c>
    </row>
    <row r="59" ht="42" customHeight="1">
      <c r="A59" t="s" s="49">
        <v>118</v>
      </c>
      <c r="B59" s="88">
        <f>F59*C59/1000/12</f>
        <v>1076.925</v>
      </c>
      <c r="C59" s="89">
        <v>173</v>
      </c>
      <c r="D59" s="90">
        <f>C59*F59/1000</f>
        <v>12923.1</v>
      </c>
      <c r="E59" s="95">
        <v>75</v>
      </c>
      <c r="F59" s="92">
        <f>(G59+1000)</f>
        <v>74700</v>
      </c>
      <c r="G59" s="92">
        <f>(H59+500)</f>
        <v>73700</v>
      </c>
      <c r="H59" s="92">
        <f>(I59+300)</f>
        <v>73200</v>
      </c>
      <c r="I59" s="92">
        <f>(J59+300)</f>
        <v>72900</v>
      </c>
      <c r="J59" s="93">
        <v>72600</v>
      </c>
    </row>
    <row r="60" ht="42" customHeight="1">
      <c r="A60" t="s" s="49">
        <v>119</v>
      </c>
      <c r="B60" s="88">
        <f>F60*C60/1000/12</f>
        <v>1332.15</v>
      </c>
      <c r="C60" s="89">
        <v>214</v>
      </c>
      <c r="D60" s="90">
        <f>C60*F60/1000</f>
        <v>15985.8</v>
      </c>
      <c r="E60" s="95">
        <v>75</v>
      </c>
      <c r="F60" s="92">
        <f>(G60+1000)</f>
        <v>74700</v>
      </c>
      <c r="G60" s="92">
        <f>(H60+500)</f>
        <v>73700</v>
      </c>
      <c r="H60" s="92">
        <f>(I60+300)</f>
        <v>73200</v>
      </c>
      <c r="I60" s="92">
        <f>(J60+300)</f>
        <v>72900</v>
      </c>
      <c r="J60" s="93">
        <v>72600</v>
      </c>
    </row>
    <row r="61" ht="42" customHeight="1" hidden="1">
      <c r="A61" t="s" s="49">
        <v>120</v>
      </c>
      <c r="B61" s="88">
        <f>F61*C61/1000/12</f>
        <v>1472.1</v>
      </c>
      <c r="C61" s="89">
        <v>252</v>
      </c>
      <c r="D61" s="94">
        <f>C61*F61/1000</f>
        <v>17665.2</v>
      </c>
      <c r="E61" s="94"/>
      <c r="F61" s="92">
        <f>(G61+1000)</f>
        <v>70100</v>
      </c>
      <c r="G61" s="92">
        <f>(H61+1000)</f>
        <v>69100</v>
      </c>
      <c r="H61" s="92">
        <f>(I61+500)</f>
        <v>68100</v>
      </c>
      <c r="I61" s="92">
        <f>(J61+500)</f>
        <v>67600</v>
      </c>
      <c r="J61" s="93">
        <v>67100</v>
      </c>
    </row>
    <row r="62" ht="42" customHeight="1">
      <c r="A62" t="s" s="49">
        <v>121</v>
      </c>
      <c r="B62" s="88">
        <f>F62*C62/1000/12</f>
        <v>1291.116666666670</v>
      </c>
      <c r="C62" s="89">
        <v>202</v>
      </c>
      <c r="D62" s="90">
        <f>C62*F62/1000</f>
        <v>15493.4</v>
      </c>
      <c r="E62" s="95">
        <v>95</v>
      </c>
      <c r="F62" s="92">
        <f>(G62+1000)</f>
        <v>76700</v>
      </c>
      <c r="G62" s="92">
        <f>(H62+500)</f>
        <v>75700</v>
      </c>
      <c r="H62" s="92">
        <f>(I62+300)</f>
        <v>75200</v>
      </c>
      <c r="I62" s="92">
        <f>(J62+300)</f>
        <v>74900</v>
      </c>
      <c r="J62" s="93">
        <v>74600</v>
      </c>
    </row>
    <row r="63" ht="42" customHeight="1">
      <c r="A63" t="s" s="49">
        <v>122</v>
      </c>
      <c r="B63" s="88">
        <f>F63*C63/1000/12</f>
        <v>1588.329166666670</v>
      </c>
      <c r="C63" s="89">
        <v>248.5</v>
      </c>
      <c r="D63" s="90">
        <f>C63*F63/1000</f>
        <v>19059.95</v>
      </c>
      <c r="E63" s="95">
        <v>95</v>
      </c>
      <c r="F63" s="92">
        <f>(G63+1000)</f>
        <v>76700</v>
      </c>
      <c r="G63" s="92">
        <f>(H63+500)</f>
        <v>75700</v>
      </c>
      <c r="H63" s="92">
        <f>(I63+300)</f>
        <v>75200</v>
      </c>
      <c r="I63" s="92">
        <f>(J63+300)</f>
        <v>74900</v>
      </c>
      <c r="J63" s="93">
        <v>74600</v>
      </c>
    </row>
    <row r="64" ht="42" customHeight="1" hidden="1">
      <c r="A64" t="s" s="49">
        <v>123</v>
      </c>
      <c r="B64" s="88">
        <f>F64*C64/1000/12</f>
        <v>3050.45</v>
      </c>
      <c r="C64" s="89">
        <v>494</v>
      </c>
      <c r="D64" s="94">
        <f>C64*F64/1000</f>
        <v>36605.4</v>
      </c>
      <c r="E64" s="94"/>
      <c r="F64" s="92">
        <f>(G64+1000)</f>
        <v>74100</v>
      </c>
      <c r="G64" s="92">
        <f>(H64+1000)</f>
        <v>73100</v>
      </c>
      <c r="H64" s="92">
        <f>(I64+500)</f>
        <v>72100</v>
      </c>
      <c r="I64" s="92">
        <f>(J64+500)</f>
        <v>71600</v>
      </c>
      <c r="J64" s="93">
        <v>71100</v>
      </c>
    </row>
    <row r="65" ht="42" customHeight="1">
      <c r="A65" t="s" s="49">
        <v>124</v>
      </c>
      <c r="B65" s="88">
        <f>F65*C65/1000/12</f>
        <v>4432.2</v>
      </c>
      <c r="C65" s="89">
        <v>712</v>
      </c>
      <c r="D65" s="90">
        <f>C65*F65/1000</f>
        <v>53186.4</v>
      </c>
      <c r="E65" s="96"/>
      <c r="F65" s="92">
        <f>(G65+1000)</f>
        <v>74700</v>
      </c>
      <c r="G65" s="92">
        <f>(H65+500)</f>
        <v>73700</v>
      </c>
      <c r="H65" s="92">
        <f>(I65+300)</f>
        <v>73200</v>
      </c>
      <c r="I65" s="92">
        <f>(J65+300)</f>
        <v>72900</v>
      </c>
      <c r="J65" s="93">
        <v>72600</v>
      </c>
    </row>
    <row r="66" ht="42" customHeight="1">
      <c r="A66" t="s" s="50">
        <v>125</v>
      </c>
      <c r="B66" s="97">
        <f>F66*C66/1000/12</f>
        <v>4102.275</v>
      </c>
      <c r="C66" s="98">
        <v>659</v>
      </c>
      <c r="D66" s="99">
        <f>C66*F66/1000</f>
        <v>49227.3</v>
      </c>
      <c r="E66" s="100"/>
      <c r="F66" s="92">
        <f>(G66+1000)</f>
        <v>74700</v>
      </c>
      <c r="G66" s="101">
        <f>(H66+500)</f>
        <v>73700</v>
      </c>
      <c r="H66" s="92">
        <f>(I66+300)</f>
        <v>73200</v>
      </c>
      <c r="I66" s="92">
        <f>(J66+300)</f>
        <v>72900</v>
      </c>
      <c r="J66" s="93">
        <v>72600</v>
      </c>
    </row>
  </sheetData>
  <mergeCells count="5">
    <mergeCell ref="A5:J5"/>
    <mergeCell ref="A1:I1"/>
    <mergeCell ref="A2:J2"/>
    <mergeCell ref="A3:J3"/>
    <mergeCell ref="A4:J4"/>
  </mergeCells>
  <pageMargins left="0.7" right="0.7" top="0.75" bottom="0.75" header="0.3" footer="0.3"/>
  <pageSetup firstPageNumber="1" fitToHeight="1" fitToWidth="1" scale="32" useFirstPageNumber="0" orientation="portrait" pageOrder="downThenOver"/>
  <headerFooter>
    <oddHeader>&amp;C&amp;"Calibri,Regular"&amp;8&amp;K000000Проф_Труба</oddHeader>
    <oddFooter>&amp;C&amp;"Calibri,Regular"&amp;8&amp;K000000Страница 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J38"/>
  <sheetViews>
    <sheetView workbookViewId="0" showGridLines="0" defaultGridColor="1"/>
  </sheetViews>
  <sheetFormatPr defaultColWidth="16.75" defaultRowHeight="15" customHeight="1" outlineLevelRow="0" outlineLevelCol="0"/>
  <cols>
    <col min="1" max="1" width="84.75" style="102" customWidth="1"/>
    <col min="2" max="2" width="25.5" style="102" customWidth="1"/>
    <col min="3" max="3" width="30.25" style="102" customWidth="1"/>
    <col min="4" max="4" width="32.25" style="102" customWidth="1"/>
    <col min="5" max="5" width="29.75" style="102" customWidth="1"/>
    <col min="6" max="6" width="22.75" style="102" customWidth="1"/>
    <col min="7" max="7" width="21.25" style="102" customWidth="1"/>
    <col min="8" max="8" width="20.75" style="102" customWidth="1"/>
    <col min="9" max="9" width="22.5" style="102" customWidth="1"/>
    <col min="10" max="10" width="19.5" style="102" customWidth="1"/>
    <col min="11" max="16384" width="16.75" style="102" customWidth="1"/>
  </cols>
  <sheetData>
    <row r="1" ht="36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70">
        <f>TODAY()</f>
        <v>45411</v>
      </c>
    </row>
    <row r="2" ht="39" customHeight="1">
      <c r="A2" t="s" s="7">
        <v>1</v>
      </c>
      <c r="B2" s="8"/>
      <c r="C2" s="8"/>
      <c r="D2" s="8"/>
      <c r="E2" s="8"/>
      <c r="F2" s="8"/>
      <c r="G2" s="8"/>
      <c r="H2" s="8"/>
      <c r="I2" s="8"/>
      <c r="J2" s="71"/>
    </row>
    <row r="3" ht="42" customHeight="1">
      <c r="A3" t="s" s="103">
        <v>126</v>
      </c>
      <c r="B3" s="104"/>
      <c r="C3" s="104"/>
      <c r="D3" s="104"/>
      <c r="E3" s="104"/>
      <c r="F3" s="104"/>
      <c r="G3" s="104"/>
      <c r="H3" s="104"/>
      <c r="I3" s="104"/>
      <c r="J3" s="105"/>
    </row>
    <row r="4" ht="42" customHeight="1">
      <c r="A4" t="s" s="14">
        <v>127</v>
      </c>
      <c r="B4" s="106"/>
      <c r="C4" s="15"/>
      <c r="D4" s="15"/>
      <c r="E4" s="15"/>
      <c r="F4" s="15"/>
      <c r="G4" s="15"/>
      <c r="H4" s="15"/>
      <c r="I4" s="15"/>
      <c r="J4" s="16"/>
    </row>
    <row r="5" ht="51.75" customHeight="1">
      <c r="A5" t="s" s="107">
        <v>5</v>
      </c>
      <c r="B5" t="s" s="108">
        <v>61</v>
      </c>
      <c r="C5" t="s" s="22">
        <v>128</v>
      </c>
      <c r="D5" t="s" s="80">
        <v>129</v>
      </c>
      <c r="E5" t="s" s="23">
        <v>130</v>
      </c>
      <c r="F5" t="s" s="109">
        <v>62</v>
      </c>
      <c r="G5" t="s" s="109">
        <v>63</v>
      </c>
      <c r="H5" t="s" s="109">
        <v>131</v>
      </c>
      <c r="I5" t="s" s="109">
        <v>64</v>
      </c>
      <c r="J5" t="s" s="110">
        <v>65</v>
      </c>
    </row>
    <row r="6" ht="42" customHeight="1">
      <c r="A6" t="s" s="111">
        <v>132</v>
      </c>
      <c r="B6" s="112"/>
      <c r="C6" s="31"/>
      <c r="D6" s="31"/>
      <c r="E6" s="31"/>
      <c r="F6" s="31"/>
      <c r="G6" s="31"/>
      <c r="H6" s="31"/>
      <c r="I6" s="31"/>
      <c r="J6" s="35"/>
    </row>
    <row r="7" ht="42" customHeight="1" hidden="1">
      <c r="A7" t="s" s="49">
        <v>133</v>
      </c>
      <c r="B7" s="83"/>
      <c r="C7" t="s" s="83">
        <v>67</v>
      </c>
      <c r="D7" s="113">
        <f>(E7+500)</f>
        <v>98200</v>
      </c>
      <c r="E7" s="113">
        <f>(F7+300)</f>
        <v>97700</v>
      </c>
      <c r="F7" s="86">
        <f>(G7+300)</f>
        <v>97400</v>
      </c>
      <c r="G7" s="86">
        <f>(H7+300)</f>
        <v>97100</v>
      </c>
      <c r="H7" s="86">
        <v>96800</v>
      </c>
      <c r="I7" s="114">
        <v>7</v>
      </c>
      <c r="J7" s="115"/>
    </row>
    <row r="8" ht="42" customHeight="1">
      <c r="A8" t="s" s="49">
        <v>134</v>
      </c>
      <c r="B8" s="116">
        <v>30</v>
      </c>
      <c r="C8" s="117">
        <f>D8/6</f>
        <v>108.25</v>
      </c>
      <c r="D8" s="118">
        <f>E8*F8/1000</f>
        <v>649.5</v>
      </c>
      <c r="E8" s="119">
        <v>7.5</v>
      </c>
      <c r="F8" s="120">
        <f>(G8+500)</f>
        <v>86600</v>
      </c>
      <c r="G8" s="120">
        <f>(H8+500)</f>
        <v>86100</v>
      </c>
      <c r="H8" s="120">
        <f>(I8+300)</f>
        <v>85600</v>
      </c>
      <c r="I8" s="120">
        <f>(J8+300)</f>
        <v>85300</v>
      </c>
      <c r="J8" s="121">
        <v>85000</v>
      </c>
    </row>
    <row r="9" ht="42" customHeight="1">
      <c r="A9" t="s" s="49">
        <v>135</v>
      </c>
      <c r="B9" s="116">
        <v>30</v>
      </c>
      <c r="C9" s="117">
        <f>D9/6</f>
        <v>140.833333333333</v>
      </c>
      <c r="D9" s="118">
        <f>E9*F9/1000</f>
        <v>845</v>
      </c>
      <c r="E9" s="119">
        <v>10</v>
      </c>
      <c r="F9" s="120">
        <f>(G9+500)</f>
        <v>84500</v>
      </c>
      <c r="G9" s="120">
        <f>(H9+500)</f>
        <v>84000</v>
      </c>
      <c r="H9" s="120">
        <f>(I9+300)</f>
        <v>83500</v>
      </c>
      <c r="I9" s="120">
        <f>(J9+300)</f>
        <v>83200</v>
      </c>
      <c r="J9" s="121">
        <v>82900</v>
      </c>
    </row>
    <row r="10" ht="42" customHeight="1">
      <c r="A10" t="s" s="49">
        <v>136</v>
      </c>
      <c r="B10" s="116">
        <v>38</v>
      </c>
      <c r="C10" s="117">
        <f>D10/6</f>
        <v>169</v>
      </c>
      <c r="D10" s="118">
        <f>E10*F10/1000</f>
        <v>1014</v>
      </c>
      <c r="E10" s="119">
        <v>12</v>
      </c>
      <c r="F10" s="120">
        <f>(G10+500)</f>
        <v>84500</v>
      </c>
      <c r="G10" s="120">
        <f>(H10+500)</f>
        <v>84000</v>
      </c>
      <c r="H10" s="120">
        <f>(I10+300)</f>
        <v>83500</v>
      </c>
      <c r="I10" s="120">
        <f>(J10+300)</f>
        <v>83200</v>
      </c>
      <c r="J10" s="121">
        <v>82900</v>
      </c>
    </row>
    <row r="11" ht="42" customHeight="1">
      <c r="A11" t="s" s="49">
        <v>137</v>
      </c>
      <c r="B11" s="116">
        <v>39</v>
      </c>
      <c r="C11" s="117">
        <f>D11/6</f>
        <v>197.166666666667</v>
      </c>
      <c r="D11" s="118">
        <f>E11*F11/1000</f>
        <v>1183</v>
      </c>
      <c r="E11" s="119">
        <v>14</v>
      </c>
      <c r="F11" s="120">
        <f>(G11+500)</f>
        <v>84500</v>
      </c>
      <c r="G11" s="120">
        <f>(H11+500)</f>
        <v>84000</v>
      </c>
      <c r="H11" s="120">
        <f>(I11+300)</f>
        <v>83500</v>
      </c>
      <c r="I11" s="120">
        <f>(J11+300)</f>
        <v>83200</v>
      </c>
      <c r="J11" s="121">
        <v>82900</v>
      </c>
    </row>
    <row r="12" ht="42" customHeight="1">
      <c r="A12" t="s" s="49">
        <v>138</v>
      </c>
      <c r="B12" s="116">
        <v>45</v>
      </c>
      <c r="C12" s="117">
        <f>D12/6</f>
        <v>196.25</v>
      </c>
      <c r="D12" s="118">
        <f>E12*F12/1000</f>
        <v>1177.5</v>
      </c>
      <c r="E12" s="119">
        <v>15</v>
      </c>
      <c r="F12" s="120">
        <f>(G12+500)</f>
        <v>78500</v>
      </c>
      <c r="G12" s="120">
        <f>(H12+500)</f>
        <v>78000</v>
      </c>
      <c r="H12" s="120">
        <f>(I12+300)</f>
        <v>77500</v>
      </c>
      <c r="I12" s="120">
        <f>(J12+300)</f>
        <v>77200</v>
      </c>
      <c r="J12" s="121">
        <v>76900</v>
      </c>
    </row>
    <row r="13" ht="42" customHeight="1">
      <c r="A13" t="s" s="49">
        <v>139</v>
      </c>
      <c r="B13" s="116">
        <v>45</v>
      </c>
      <c r="C13" s="117">
        <f>D13/12</f>
        <v>196.25</v>
      </c>
      <c r="D13" s="118">
        <f>E13*F13/1000</f>
        <v>2355</v>
      </c>
      <c r="E13" s="119">
        <v>30</v>
      </c>
      <c r="F13" s="120">
        <f>(G13+500)</f>
        <v>78500</v>
      </c>
      <c r="G13" s="120">
        <f>(H13+500)</f>
        <v>78000</v>
      </c>
      <c r="H13" s="120">
        <f>(I13+300)</f>
        <v>77500</v>
      </c>
      <c r="I13" s="120">
        <f>(J13+300)</f>
        <v>77200</v>
      </c>
      <c r="J13" s="121">
        <v>76900</v>
      </c>
    </row>
    <row r="14" ht="42" customHeight="1">
      <c r="A14" t="s" s="49">
        <v>140</v>
      </c>
      <c r="B14" s="116">
        <v>48</v>
      </c>
      <c r="C14" s="117">
        <f>D14/12</f>
        <v>238.5</v>
      </c>
      <c r="D14" s="118">
        <f>E14*F14/1000</f>
        <v>2862</v>
      </c>
      <c r="E14" s="119">
        <v>36</v>
      </c>
      <c r="F14" s="120">
        <f>(G14+500)</f>
        <v>79500</v>
      </c>
      <c r="G14" s="120">
        <f>(H14+500)</f>
        <v>79000</v>
      </c>
      <c r="H14" s="120">
        <f>(I14+300)</f>
        <v>78500</v>
      </c>
      <c r="I14" s="120">
        <f>(J14+300)</f>
        <v>78200</v>
      </c>
      <c r="J14" s="121">
        <v>77900</v>
      </c>
    </row>
    <row r="15" ht="42" customHeight="1" hidden="1">
      <c r="A15" t="s" s="49">
        <v>141</v>
      </c>
      <c r="B15" s="117"/>
      <c r="C15" s="117">
        <f>D15/12</f>
        <v>114.6</v>
      </c>
      <c r="D15" s="122">
        <f>E15*F15/1000</f>
        <v>1375.2</v>
      </c>
      <c r="E15" s="119">
        <v>18</v>
      </c>
      <c r="F15" s="120">
        <f>(G15+500)</f>
        <v>76400</v>
      </c>
      <c r="G15" s="120">
        <f>(H15+500)</f>
        <v>75900</v>
      </c>
      <c r="H15" s="120">
        <f>(I15+300)</f>
        <v>75400</v>
      </c>
      <c r="I15" s="120">
        <f>(J15+300)</f>
        <v>75100</v>
      </c>
      <c r="J15" s="121">
        <v>74800</v>
      </c>
    </row>
    <row r="16" ht="42" customHeight="1" hidden="1">
      <c r="A16" t="s" s="49">
        <v>142</v>
      </c>
      <c r="B16" s="117"/>
      <c r="C16" s="117">
        <f>D16/12</f>
        <v>254.666666666667</v>
      </c>
      <c r="D16" s="122">
        <f>E16*F16/1000</f>
        <v>3056</v>
      </c>
      <c r="E16" s="119">
        <v>40</v>
      </c>
      <c r="F16" s="120">
        <f>(G16+500)</f>
        <v>76400</v>
      </c>
      <c r="G16" s="120">
        <f>(H16+500)</f>
        <v>75900</v>
      </c>
      <c r="H16" s="120">
        <f>(I16+300)</f>
        <v>75400</v>
      </c>
      <c r="I16" s="120">
        <f>(J16+300)</f>
        <v>75100</v>
      </c>
      <c r="J16" s="121">
        <v>74800</v>
      </c>
    </row>
    <row r="17" ht="42" customHeight="1">
      <c r="A17" t="s" s="49">
        <v>143</v>
      </c>
      <c r="B17" s="116">
        <v>56</v>
      </c>
      <c r="C17" s="117">
        <f>D17/12</f>
        <v>248.583333333333</v>
      </c>
      <c r="D17" s="118">
        <f>E17*F17/1000</f>
        <v>2983</v>
      </c>
      <c r="E17" s="119">
        <v>38</v>
      </c>
      <c r="F17" s="120">
        <f>(G17+500)</f>
        <v>78500</v>
      </c>
      <c r="G17" s="120">
        <f>(H17+500)</f>
        <v>78000</v>
      </c>
      <c r="H17" s="120">
        <f>(I17+300)</f>
        <v>77500</v>
      </c>
      <c r="I17" s="120">
        <f>(J17+300)</f>
        <v>77200</v>
      </c>
      <c r="J17" s="121">
        <v>76900</v>
      </c>
    </row>
    <row r="18" ht="42" customHeight="1">
      <c r="A18" t="s" s="49">
        <v>144</v>
      </c>
      <c r="B18" s="116">
        <v>56</v>
      </c>
      <c r="C18" s="117">
        <f>D18/12</f>
        <v>302.225</v>
      </c>
      <c r="D18" s="118">
        <f>E18*F18/1000</f>
        <v>3626.7</v>
      </c>
      <c r="E18" s="119">
        <v>46.2</v>
      </c>
      <c r="F18" s="120">
        <f>(G18+500)</f>
        <v>78500</v>
      </c>
      <c r="G18" s="120">
        <f>(H18+500)</f>
        <v>78000</v>
      </c>
      <c r="H18" s="120">
        <f>(I18+300)</f>
        <v>77500</v>
      </c>
      <c r="I18" s="120">
        <f>(J18+300)</f>
        <v>77200</v>
      </c>
      <c r="J18" s="121">
        <v>76900</v>
      </c>
    </row>
    <row r="19" ht="42" customHeight="1">
      <c r="A19" t="s" s="49">
        <v>145</v>
      </c>
      <c r="B19" s="116">
        <v>71</v>
      </c>
      <c r="C19" s="117">
        <f>D19/12</f>
        <v>389.229166666667</v>
      </c>
      <c r="D19" s="118">
        <f>E19*F19/1000</f>
        <v>4670.75</v>
      </c>
      <c r="E19" s="119">
        <v>59.5</v>
      </c>
      <c r="F19" s="120">
        <f>(G19+500)</f>
        <v>78500</v>
      </c>
      <c r="G19" s="120">
        <f>(H19+500)</f>
        <v>78000</v>
      </c>
      <c r="H19" s="120">
        <f>(I19+300)</f>
        <v>77500</v>
      </c>
      <c r="I19" s="120">
        <f>(J19+300)</f>
        <v>77200</v>
      </c>
      <c r="J19" s="121">
        <v>76900</v>
      </c>
    </row>
    <row r="20" ht="42" customHeight="1">
      <c r="A20" t="s" s="49">
        <v>146</v>
      </c>
      <c r="B20" s="116">
        <v>89</v>
      </c>
      <c r="C20" s="117">
        <f>D20/12</f>
        <v>499.958333333333</v>
      </c>
      <c r="D20" s="118">
        <f>E20*F20/1000</f>
        <v>5999.5</v>
      </c>
      <c r="E20" s="119">
        <v>71</v>
      </c>
      <c r="F20" s="120">
        <f>(G20+500)</f>
        <v>84500</v>
      </c>
      <c r="G20" s="120">
        <f>(H20+500)</f>
        <v>84000</v>
      </c>
      <c r="H20" s="120">
        <f>(I20+300)</f>
        <v>83500</v>
      </c>
      <c r="I20" s="120">
        <f>(J20+300)</f>
        <v>83200</v>
      </c>
      <c r="J20" s="121">
        <v>82900</v>
      </c>
    </row>
    <row r="21" ht="42" customHeight="1" hidden="1">
      <c r="A21" t="s" s="49">
        <v>147</v>
      </c>
      <c r="B21" s="117"/>
      <c r="C21" s="117">
        <f>D21/12</f>
        <v>274.4</v>
      </c>
      <c r="D21" s="122">
        <f>E21*F21/1000</f>
        <v>3292.8</v>
      </c>
      <c r="E21" s="119">
        <v>42</v>
      </c>
      <c r="F21" s="120">
        <f>(G21+500)</f>
        <v>78400</v>
      </c>
      <c r="G21" s="120">
        <f>(H21+500)</f>
        <v>77900</v>
      </c>
      <c r="H21" s="120">
        <f>(I21+300)</f>
        <v>77400</v>
      </c>
      <c r="I21" s="120">
        <f>(J21+300)</f>
        <v>77100</v>
      </c>
      <c r="J21" s="121">
        <v>76800</v>
      </c>
    </row>
    <row r="22" ht="42" customHeight="1">
      <c r="A22" t="s" s="49">
        <v>148</v>
      </c>
      <c r="B22" s="116">
        <v>89</v>
      </c>
      <c r="C22" s="117">
        <f>D22/12</f>
        <v>598.541666666667</v>
      </c>
      <c r="D22" s="118">
        <f>E22*F22/1000</f>
        <v>7182.5</v>
      </c>
      <c r="E22" s="119">
        <v>85</v>
      </c>
      <c r="F22" s="120">
        <f>(G22+500)</f>
        <v>84500</v>
      </c>
      <c r="G22" s="120">
        <f>(H22+500)</f>
        <v>84000</v>
      </c>
      <c r="H22" s="120">
        <f>(I22+300)</f>
        <v>83500</v>
      </c>
      <c r="I22" s="120">
        <f>(J22+300)</f>
        <v>83200</v>
      </c>
      <c r="J22" s="121">
        <v>82900</v>
      </c>
    </row>
    <row r="23" ht="42" customHeight="1" hidden="1">
      <c r="A23" t="s" s="49">
        <v>149</v>
      </c>
      <c r="B23" s="117"/>
      <c r="C23" s="117">
        <f>D23/12</f>
        <v>568.4</v>
      </c>
      <c r="D23" s="122">
        <f>E23*F23/1000</f>
        <v>6820.8</v>
      </c>
      <c r="E23" s="119">
        <v>87</v>
      </c>
      <c r="F23" s="120">
        <f>(G23+500)</f>
        <v>78400</v>
      </c>
      <c r="G23" s="120">
        <f>(H23+500)</f>
        <v>77900</v>
      </c>
      <c r="H23" s="120">
        <f>(I23+300)</f>
        <v>77400</v>
      </c>
      <c r="I23" s="120">
        <f>(J23+300)</f>
        <v>77100</v>
      </c>
      <c r="J23" s="121">
        <v>76800</v>
      </c>
    </row>
    <row r="24" ht="42" customHeight="1" hidden="1">
      <c r="A24" t="s" s="49">
        <v>150</v>
      </c>
      <c r="B24" s="117"/>
      <c r="C24" s="117">
        <f>D24/12</f>
        <v>640.266666666667</v>
      </c>
      <c r="D24" s="122">
        <f>E24*F24/1000</f>
        <v>7683.2</v>
      </c>
      <c r="E24" s="119">
        <v>98</v>
      </c>
      <c r="F24" s="120">
        <f>(G24+500)</f>
        <v>78400</v>
      </c>
      <c r="G24" s="120">
        <f>(H24+500)</f>
        <v>77900</v>
      </c>
      <c r="H24" s="120">
        <f>(I24+300)</f>
        <v>77400</v>
      </c>
      <c r="I24" s="120">
        <f>(J24+300)</f>
        <v>77100</v>
      </c>
      <c r="J24" s="121">
        <v>76800</v>
      </c>
    </row>
    <row r="25" ht="42" customHeight="1" hidden="1">
      <c r="A25" t="s" s="49">
        <v>151</v>
      </c>
      <c r="B25" s="117"/>
      <c r="C25" s="117">
        <f>D25/12</f>
        <v>738.266666666667</v>
      </c>
      <c r="D25" s="122">
        <f>E25*F25/1000</f>
        <v>8859.200000000001</v>
      </c>
      <c r="E25" s="119">
        <v>113</v>
      </c>
      <c r="F25" s="120">
        <f>(G25+500)</f>
        <v>78400</v>
      </c>
      <c r="G25" s="120">
        <f>(H25+500)</f>
        <v>77900</v>
      </c>
      <c r="H25" s="120">
        <f>(I25+300)</f>
        <v>77400</v>
      </c>
      <c r="I25" s="120">
        <f>(J25+300)</f>
        <v>77100</v>
      </c>
      <c r="J25" s="121">
        <v>76800</v>
      </c>
    </row>
    <row r="26" ht="42" customHeight="1" hidden="1">
      <c r="A26" t="s" s="49">
        <v>152</v>
      </c>
      <c r="B26" s="117"/>
      <c r="C26" s="117">
        <f>D26/12</f>
        <v>378.933333333333</v>
      </c>
      <c r="D26" s="122">
        <f>E26*F26/1000</f>
        <v>4547.2</v>
      </c>
      <c r="E26" s="119">
        <v>58</v>
      </c>
      <c r="F26" s="120">
        <f>(G26+500)</f>
        <v>78400</v>
      </c>
      <c r="G26" s="120">
        <f>(H26+500)</f>
        <v>77900</v>
      </c>
      <c r="H26" s="120">
        <f>(I26+300)</f>
        <v>77400</v>
      </c>
      <c r="I26" s="120">
        <f>(J26+300)</f>
        <v>77100</v>
      </c>
      <c r="J26" s="121">
        <v>76800</v>
      </c>
    </row>
    <row r="27" ht="42" customHeight="1">
      <c r="A27" t="s" s="49">
        <v>153</v>
      </c>
      <c r="B27" s="116">
        <v>107</v>
      </c>
      <c r="C27" s="117">
        <f>D27/12</f>
        <v>816.833333333333</v>
      </c>
      <c r="D27" s="118">
        <f>E27*F27/1000</f>
        <v>9802</v>
      </c>
      <c r="E27" s="119">
        <v>116</v>
      </c>
      <c r="F27" s="120">
        <f>(G27+500)</f>
        <v>84500</v>
      </c>
      <c r="G27" s="120">
        <f>(H27+500)</f>
        <v>84000</v>
      </c>
      <c r="H27" s="120">
        <f>(I27+300)</f>
        <v>83500</v>
      </c>
      <c r="I27" s="120">
        <f>(J27+300)</f>
        <v>83200</v>
      </c>
      <c r="J27" s="121">
        <v>82900</v>
      </c>
    </row>
    <row r="28" ht="42" customHeight="1" hidden="1">
      <c r="A28" t="s" s="49">
        <v>154</v>
      </c>
      <c r="B28" s="117"/>
      <c r="C28" s="117">
        <f>D28/12</f>
        <v>829.733333333333</v>
      </c>
      <c r="D28" s="122">
        <f>E28*F28/1000</f>
        <v>9956.799999999999</v>
      </c>
      <c r="E28" s="119">
        <v>127</v>
      </c>
      <c r="F28" s="120">
        <f>(G28+500)</f>
        <v>78400</v>
      </c>
      <c r="G28" s="120">
        <f>(H28+500)</f>
        <v>77900</v>
      </c>
      <c r="H28" s="120">
        <f>(I28+300)</f>
        <v>77400</v>
      </c>
      <c r="I28" s="120">
        <f>(J28+300)</f>
        <v>77100</v>
      </c>
      <c r="J28" s="121">
        <v>76800</v>
      </c>
    </row>
    <row r="29" ht="42" customHeight="1">
      <c r="A29" t="s" s="49">
        <v>155</v>
      </c>
      <c r="B29" s="116">
        <v>135</v>
      </c>
      <c r="C29" s="117">
        <f>D29/12</f>
        <v>965.916666666667</v>
      </c>
      <c r="D29" s="118">
        <f>E29*F29/1000</f>
        <v>11591</v>
      </c>
      <c r="E29" s="119">
        <v>134</v>
      </c>
      <c r="F29" s="120">
        <f>(G29+500)</f>
        <v>86500</v>
      </c>
      <c r="G29" s="120">
        <f>(H29+500)</f>
        <v>86000</v>
      </c>
      <c r="H29" s="120">
        <f>(I29+300)</f>
        <v>85500</v>
      </c>
      <c r="I29" s="120">
        <f>(J29+300)</f>
        <v>85200</v>
      </c>
      <c r="J29" s="121">
        <v>84900</v>
      </c>
    </row>
    <row r="30" ht="42" customHeight="1" hidden="1">
      <c r="A30" t="s" s="49">
        <v>156</v>
      </c>
      <c r="B30" s="117"/>
      <c r="C30" s="117">
        <f>D30/12</f>
        <v>424.666666666667</v>
      </c>
      <c r="D30" s="122">
        <f>E30*F30/1000</f>
        <v>5096</v>
      </c>
      <c r="E30" s="119">
        <v>65</v>
      </c>
      <c r="F30" s="120">
        <f>(G30+500)</f>
        <v>78400</v>
      </c>
      <c r="G30" s="120">
        <f>(H30+500)</f>
        <v>77900</v>
      </c>
      <c r="H30" s="120">
        <f>(I30+300)</f>
        <v>77400</v>
      </c>
      <c r="I30" s="120">
        <f>(J30+300)</f>
        <v>77100</v>
      </c>
      <c r="J30" s="121">
        <v>76800</v>
      </c>
    </row>
    <row r="31" ht="42" customHeight="1" hidden="1">
      <c r="A31" t="s" s="49">
        <v>157</v>
      </c>
      <c r="B31" s="117"/>
      <c r="C31" s="117">
        <f>D31/12</f>
        <v>947.333333333333</v>
      </c>
      <c r="D31" s="122">
        <f>E31*F31/1000</f>
        <v>11368</v>
      </c>
      <c r="E31" s="119">
        <v>145</v>
      </c>
      <c r="F31" s="120">
        <f>(G31+500)</f>
        <v>78400</v>
      </c>
      <c r="G31" s="120">
        <f>(H31+500)</f>
        <v>77900</v>
      </c>
      <c r="H31" s="120">
        <f>(I31+300)</f>
        <v>77400</v>
      </c>
      <c r="I31" s="120">
        <f>(J31+300)</f>
        <v>77100</v>
      </c>
      <c r="J31" s="121">
        <v>76800</v>
      </c>
    </row>
    <row r="32" ht="42" customHeight="1">
      <c r="A32" t="s" s="49">
        <v>158</v>
      </c>
      <c r="B32" s="116">
        <v>135</v>
      </c>
      <c r="C32" s="117">
        <f>D32/12</f>
        <v>1066.833333333330</v>
      </c>
      <c r="D32" s="118">
        <f>E32*F32/1000</f>
        <v>12802</v>
      </c>
      <c r="E32" s="119">
        <v>148</v>
      </c>
      <c r="F32" s="120">
        <f>(G32+500)</f>
        <v>86500</v>
      </c>
      <c r="G32" s="120">
        <f>(H32+500)</f>
        <v>86000</v>
      </c>
      <c r="H32" s="120">
        <f>(I32+300)</f>
        <v>85500</v>
      </c>
      <c r="I32" s="120">
        <f>(J32+300)</f>
        <v>85200</v>
      </c>
      <c r="J32" s="121">
        <v>84900</v>
      </c>
    </row>
    <row r="33" ht="42" customHeight="1" hidden="1">
      <c r="A33" t="s" s="49">
        <v>159</v>
      </c>
      <c r="B33" s="117"/>
      <c r="C33" s="117">
        <f>D33/12</f>
        <v>1254</v>
      </c>
      <c r="D33" s="122">
        <f>E33*F33/1000</f>
        <v>15048</v>
      </c>
      <c r="E33" s="119">
        <v>144</v>
      </c>
      <c r="F33" s="120">
        <f>(G33+500)</f>
        <v>104500</v>
      </c>
      <c r="G33" s="120">
        <f>(H33+500)</f>
        <v>104000</v>
      </c>
      <c r="H33" s="120">
        <f>(I33+300)</f>
        <v>103500</v>
      </c>
      <c r="I33" s="120">
        <f>(J33+300)</f>
        <v>103200</v>
      </c>
      <c r="J33" s="121">
        <v>102900</v>
      </c>
    </row>
    <row r="34" ht="42" customHeight="1" hidden="1">
      <c r="A34" t="s" s="49">
        <v>160</v>
      </c>
      <c r="B34" s="117"/>
      <c r="C34" s="117">
        <f>D34/12</f>
        <v>653.125</v>
      </c>
      <c r="D34" s="122">
        <f>E34*F34/1000</f>
        <v>7837.5</v>
      </c>
      <c r="E34" s="119">
        <v>75</v>
      </c>
      <c r="F34" s="120">
        <f>(G34+500)</f>
        <v>104500</v>
      </c>
      <c r="G34" s="120">
        <f>(H34+500)</f>
        <v>104000</v>
      </c>
      <c r="H34" s="120">
        <f>(I34+300)</f>
        <v>103500</v>
      </c>
      <c r="I34" s="120">
        <f>(J34+300)</f>
        <v>103200</v>
      </c>
      <c r="J34" s="121">
        <v>102900</v>
      </c>
    </row>
    <row r="35" ht="42" customHeight="1">
      <c r="A35" t="s" s="50">
        <v>161</v>
      </c>
      <c r="B35" s="123">
        <v>168</v>
      </c>
      <c r="C35" s="124">
        <f>D35/12</f>
        <v>1394.333333333330</v>
      </c>
      <c r="D35" s="125">
        <f>E35*F35/1000</f>
        <v>16732</v>
      </c>
      <c r="E35" s="126">
        <v>188</v>
      </c>
      <c r="F35" s="127">
        <f>(G35+500)</f>
        <v>89000</v>
      </c>
      <c r="G35" s="127">
        <f>(H35+500)</f>
        <v>88500</v>
      </c>
      <c r="H35" s="127">
        <f>(I35+300)</f>
        <v>88000</v>
      </c>
      <c r="I35" s="127">
        <f>(J35+300)</f>
        <v>87700</v>
      </c>
      <c r="J35" s="128">
        <v>87400</v>
      </c>
    </row>
    <row r="36" ht="42" customHeight="1" hidden="1">
      <c r="A36" t="s" s="129">
        <v>162</v>
      </c>
      <c r="B36" s="130"/>
      <c r="C36" t="s" s="131">
        <v>67</v>
      </c>
      <c r="D36" s="132">
        <f>(E36+500)</f>
        <v>51000</v>
      </c>
      <c r="E36" s="132">
        <f>(F36+300)</f>
        <v>50500</v>
      </c>
      <c r="F36" s="64">
        <f>(G36+300)</f>
        <v>50200</v>
      </c>
      <c r="G36" s="64">
        <f>(H36+300)</f>
        <v>49900</v>
      </c>
      <c r="H36" s="133">
        <v>49600</v>
      </c>
      <c r="I36" s="134">
        <v>183</v>
      </c>
      <c r="J36" s="135"/>
    </row>
    <row r="37" ht="42" customHeight="1" hidden="1">
      <c r="A37" t="s" s="129">
        <v>161</v>
      </c>
      <c r="B37" s="130"/>
      <c r="C37" t="s" s="131">
        <v>67</v>
      </c>
      <c r="D37" s="132">
        <f>(E37+500)</f>
        <v>47600</v>
      </c>
      <c r="E37" s="132">
        <f>(F37+300)</f>
        <v>47100</v>
      </c>
      <c r="F37" s="64">
        <f>(G37+300)</f>
        <v>46800</v>
      </c>
      <c r="G37" s="64">
        <f>(H37+300)</f>
        <v>46500</v>
      </c>
      <c r="H37" s="133">
        <v>46200</v>
      </c>
      <c r="I37" s="134">
        <v>188</v>
      </c>
      <c r="J37" s="135"/>
    </row>
    <row r="38" ht="11.7" customHeight="1">
      <c r="A38" s="136"/>
      <c r="B38" s="137"/>
      <c r="C38" s="137"/>
      <c r="D38" s="137"/>
      <c r="E38" s="137"/>
      <c r="F38" s="137"/>
      <c r="G38" s="137"/>
      <c r="H38" s="137"/>
      <c r="I38" s="137"/>
      <c r="J38" s="138"/>
    </row>
  </sheetData>
  <mergeCells count="5">
    <mergeCell ref="A4:J4"/>
    <mergeCell ref="A3:J3"/>
    <mergeCell ref="A2:J2"/>
    <mergeCell ref="A6:J6"/>
    <mergeCell ref="A1:I1"/>
  </mergeCells>
  <pageMargins left="0.6" right="0.7" top="0.75" bottom="0.75" header="0.3" footer="0.3"/>
  <pageSetup firstPageNumber="1" fitToHeight="1" fitToWidth="1" scale="52" useFirstPageNumber="0" orientation="landscape" pageOrder="downThenOver"/>
  <headerFooter>
    <oddHeader>&amp;C&amp;"Calibri,Regular"&amp;8&amp;K000000Уголк</oddHeader>
    <oddFooter>&amp;C&amp;"Calibri,Regular"&amp;8&amp;K000000Страница 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J42"/>
  <sheetViews>
    <sheetView workbookViewId="0" showGridLines="0" defaultGridColor="1"/>
  </sheetViews>
  <sheetFormatPr defaultColWidth="16.75" defaultRowHeight="15" customHeight="1" outlineLevelRow="0" outlineLevelCol="0"/>
  <cols>
    <col min="1" max="1" width="98.75" style="139" customWidth="1"/>
    <col min="2" max="2" width="27.75" style="139" customWidth="1"/>
    <col min="3" max="10" width="31.75" style="139" customWidth="1"/>
    <col min="11" max="16384" width="16.75" style="139" customWidth="1"/>
  </cols>
  <sheetData>
    <row r="1" ht="36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140"/>
    </row>
    <row r="2" ht="41.25" customHeight="1">
      <c r="A2" t="s" s="7">
        <v>1</v>
      </c>
      <c r="B2" s="8"/>
      <c r="C2" s="8"/>
      <c r="D2" s="8"/>
      <c r="E2" s="8"/>
      <c r="F2" s="8"/>
      <c r="G2" s="8"/>
      <c r="H2" s="8"/>
      <c r="I2" s="8"/>
      <c r="J2" s="10"/>
    </row>
    <row r="3" ht="42" customHeight="1">
      <c r="A3" t="s" s="103">
        <v>126</v>
      </c>
      <c r="B3" s="104"/>
      <c r="C3" s="104"/>
      <c r="D3" s="104"/>
      <c r="E3" s="104"/>
      <c r="F3" s="104"/>
      <c r="G3" s="104"/>
      <c r="H3" s="104"/>
      <c r="I3" s="104"/>
      <c r="J3" s="105"/>
    </row>
    <row r="4" ht="42" customHeight="1">
      <c r="A4" t="s" s="141">
        <v>127</v>
      </c>
      <c r="B4" s="106"/>
      <c r="C4" s="106"/>
      <c r="D4" s="106"/>
      <c r="E4" s="106"/>
      <c r="F4" s="106"/>
      <c r="G4" s="106"/>
      <c r="H4" s="106"/>
      <c r="I4" s="106"/>
      <c r="J4" s="142"/>
    </row>
    <row r="5" ht="42" customHeight="1">
      <c r="A5" t="s" s="143">
        <v>5</v>
      </c>
      <c r="B5" t="s" s="108">
        <v>61</v>
      </c>
      <c r="C5" t="s" s="108">
        <v>163</v>
      </c>
      <c r="D5" t="s" s="108">
        <v>129</v>
      </c>
      <c r="E5" t="s" s="108">
        <v>164</v>
      </c>
      <c r="F5" t="s" s="108">
        <v>10</v>
      </c>
      <c r="G5" t="s" s="108">
        <v>165</v>
      </c>
      <c r="H5" t="s" s="108">
        <v>12</v>
      </c>
      <c r="I5" t="s" s="108">
        <v>13</v>
      </c>
      <c r="J5" t="s" s="108">
        <v>14</v>
      </c>
    </row>
    <row r="6" ht="42" customHeight="1">
      <c r="A6" t="s" s="144">
        <v>166</v>
      </c>
      <c r="B6" s="112"/>
      <c r="C6" s="67"/>
      <c r="D6" s="67"/>
      <c r="E6" s="67"/>
      <c r="F6" s="67"/>
      <c r="G6" s="67"/>
      <c r="H6" s="67"/>
      <c r="I6" s="67"/>
      <c r="J6" s="145"/>
    </row>
    <row r="7" ht="42" customHeight="1" hidden="1">
      <c r="A7" t="s" s="146">
        <v>167</v>
      </c>
      <c r="B7" t="s" s="147">
        <v>168</v>
      </c>
      <c r="C7" s="148"/>
      <c r="D7" s="149"/>
      <c r="E7" s="150">
        <v>116</v>
      </c>
      <c r="F7" s="68">
        <f>(G7+500)</f>
        <v>64300</v>
      </c>
      <c r="G7" s="68">
        <f>(H7+300)</f>
        <v>63800</v>
      </c>
      <c r="H7" s="68">
        <f>(I7+300)</f>
        <v>63500</v>
      </c>
      <c r="I7" s="68">
        <f>(J7+300)</f>
        <v>63200</v>
      </c>
      <c r="J7" s="68">
        <v>62900</v>
      </c>
    </row>
    <row r="8" ht="42" customHeight="1" hidden="1">
      <c r="A8" t="s" s="146">
        <v>169</v>
      </c>
      <c r="B8" t="s" s="147">
        <v>168</v>
      </c>
      <c r="C8" s="148"/>
      <c r="D8" s="149"/>
      <c r="E8" s="150">
        <v>144</v>
      </c>
      <c r="F8" s="68">
        <f>(G8+500)</f>
        <v>64300</v>
      </c>
      <c r="G8" s="68">
        <f>(H8+300)</f>
        <v>63800</v>
      </c>
      <c r="H8" s="68">
        <f>(I8+300)</f>
        <v>63500</v>
      </c>
      <c r="I8" s="68">
        <f>(J8+300)</f>
        <v>63200</v>
      </c>
      <c r="J8" s="68">
        <v>62900</v>
      </c>
    </row>
    <row r="9" ht="42" customHeight="1" hidden="1">
      <c r="A9" t="s" s="146">
        <v>170</v>
      </c>
      <c r="B9" t="s" s="147">
        <v>168</v>
      </c>
      <c r="C9" s="148"/>
      <c r="D9" s="149"/>
      <c r="E9" s="150">
        <v>260</v>
      </c>
      <c r="F9" s="68">
        <f>(G9+500)</f>
        <v>64300</v>
      </c>
      <c r="G9" s="68">
        <f>(H9+300)</f>
        <v>63800</v>
      </c>
      <c r="H9" s="68">
        <f>(I9+300)</f>
        <v>63500</v>
      </c>
      <c r="I9" s="68">
        <f>(J9+300)</f>
        <v>63200</v>
      </c>
      <c r="J9" s="68">
        <v>62900</v>
      </c>
    </row>
    <row r="10" ht="42" customHeight="1" hidden="1">
      <c r="A10" t="s" s="146">
        <v>171</v>
      </c>
      <c r="B10" t="s" s="147">
        <v>168</v>
      </c>
      <c r="C10" s="151"/>
      <c r="D10" s="152"/>
      <c r="E10" s="150">
        <v>21.7</v>
      </c>
      <c r="F10" s="151"/>
      <c r="G10" s="68">
        <f>(H10+300)</f>
        <v>41800</v>
      </c>
      <c r="H10" s="68">
        <f>(I10+300)</f>
        <v>41500</v>
      </c>
      <c r="I10" s="68">
        <v>41200</v>
      </c>
      <c r="J10" s="148"/>
    </row>
    <row r="11" ht="42" customHeight="1" hidden="1">
      <c r="A11" t="s" s="36">
        <v>172</v>
      </c>
      <c r="B11" t="s" s="153">
        <v>67</v>
      </c>
      <c r="C11" s="148"/>
      <c r="D11" s="149"/>
      <c r="E11" s="150">
        <v>36</v>
      </c>
      <c r="F11" s="63">
        <f>(G11+500)</f>
        <v>47300</v>
      </c>
      <c r="G11" s="64">
        <f>(H11+300)</f>
        <v>46800</v>
      </c>
      <c r="H11" s="64">
        <f>(I11+300)</f>
        <v>46500</v>
      </c>
      <c r="I11" s="64">
        <f>(J11+300)</f>
        <v>46200</v>
      </c>
      <c r="J11" s="154">
        <v>45900</v>
      </c>
    </row>
    <row r="12" ht="42" customHeight="1" hidden="1">
      <c r="A12" t="s" s="36">
        <v>173</v>
      </c>
      <c r="B12" t="s" s="153">
        <v>67</v>
      </c>
      <c r="C12" s="148"/>
      <c r="D12" s="149"/>
      <c r="E12" s="150">
        <v>71</v>
      </c>
      <c r="F12" s="68">
        <f>(G12+500)</f>
        <v>36300</v>
      </c>
      <c r="G12" s="68">
        <f>(H12+300)</f>
        <v>35800</v>
      </c>
      <c r="H12" s="68">
        <f>(I12+300)</f>
        <v>35500</v>
      </c>
      <c r="I12" s="63">
        <f>(J12+300)</f>
        <v>35200</v>
      </c>
      <c r="J12" s="154">
        <v>34900</v>
      </c>
    </row>
    <row r="13" ht="42" customHeight="1" hidden="1">
      <c r="A13" t="s" s="36">
        <v>174</v>
      </c>
      <c r="B13" t="s" s="153">
        <v>67</v>
      </c>
      <c r="C13" s="148"/>
      <c r="D13" s="149"/>
      <c r="E13" s="150">
        <v>31</v>
      </c>
      <c r="F13" s="68">
        <f>(G13+500)</f>
        <v>100500</v>
      </c>
      <c r="G13" s="68">
        <f>(H13+300)</f>
        <v>100000</v>
      </c>
      <c r="H13" s="68">
        <f>(I13+300)</f>
        <v>99700</v>
      </c>
      <c r="I13" s="68">
        <f>(J13+300)</f>
        <v>99400</v>
      </c>
      <c r="J13" s="68">
        <v>99100</v>
      </c>
    </row>
    <row r="14" ht="42" customHeight="1">
      <c r="A14" t="s" s="36">
        <v>175</v>
      </c>
      <c r="B14" t="s" s="155">
        <v>176</v>
      </c>
      <c r="C14" s="156">
        <f>D14/12</f>
        <v>581.516666666667</v>
      </c>
      <c r="D14" s="157">
        <f>E14*F14/1000</f>
        <v>6978.2</v>
      </c>
      <c r="E14" s="158">
        <v>74</v>
      </c>
      <c r="F14" s="156">
        <f>(G14+500)</f>
        <v>94300</v>
      </c>
      <c r="G14" s="156">
        <f>(H14+500)</f>
        <v>93800</v>
      </c>
      <c r="H14" s="156">
        <f>(I14+300)</f>
        <v>93300</v>
      </c>
      <c r="I14" s="156">
        <f>(J14+300)</f>
        <v>93000</v>
      </c>
      <c r="J14" s="156">
        <v>92700</v>
      </c>
    </row>
    <row r="15" ht="42" customHeight="1">
      <c r="A15" t="s" s="36">
        <v>177</v>
      </c>
      <c r="B15" t="s" s="155">
        <v>176</v>
      </c>
      <c r="C15" s="156">
        <f>D15/12</f>
        <v>648.958333333333</v>
      </c>
      <c r="D15" s="157">
        <f>E15*F15/1000</f>
        <v>7787.5</v>
      </c>
      <c r="E15" s="159">
        <v>87.5</v>
      </c>
      <c r="F15" s="156">
        <f>(G15+500)</f>
        <v>89000</v>
      </c>
      <c r="G15" s="156">
        <f>(H15+500)</f>
        <v>88500</v>
      </c>
      <c r="H15" s="156">
        <f>(I15+300)</f>
        <v>88000</v>
      </c>
      <c r="I15" s="156">
        <f>(J15+300)</f>
        <v>87700</v>
      </c>
      <c r="J15" s="156">
        <v>87400</v>
      </c>
    </row>
    <row r="16" ht="42" customHeight="1" hidden="1">
      <c r="A16" t="s" s="36">
        <v>178</v>
      </c>
      <c r="B16" t="s" s="153">
        <v>67</v>
      </c>
      <c r="C16" s="156"/>
      <c r="D16" s="157">
        <f>E16*F16/1000</f>
        <v>8341.5</v>
      </c>
      <c r="E16" s="160">
        <v>83</v>
      </c>
      <c r="F16" s="156">
        <f>(G16+500)</f>
        <v>100500</v>
      </c>
      <c r="G16" s="156">
        <f>(H16+500)</f>
        <v>100000</v>
      </c>
      <c r="H16" s="156">
        <f>(I16+300)</f>
        <v>99500</v>
      </c>
      <c r="I16" s="156">
        <f>(J16+300)</f>
        <v>99200</v>
      </c>
      <c r="J16" s="156">
        <v>98900</v>
      </c>
    </row>
    <row r="17" ht="42" customHeight="1" hidden="1">
      <c r="A17" t="s" s="36">
        <v>179</v>
      </c>
      <c r="B17" t="s" s="153">
        <v>67</v>
      </c>
      <c r="C17" s="156"/>
      <c r="D17" s="157">
        <f>E17*F17/1000</f>
        <v>4321.5</v>
      </c>
      <c r="E17" s="160">
        <v>43</v>
      </c>
      <c r="F17" s="156">
        <f>(G17+500)</f>
        <v>100500</v>
      </c>
      <c r="G17" s="156">
        <f>(H17+500)</f>
        <v>100000</v>
      </c>
      <c r="H17" s="156">
        <f>(I17+300)</f>
        <v>99500</v>
      </c>
      <c r="I17" s="156">
        <f>(J17+300)</f>
        <v>99200</v>
      </c>
      <c r="J17" s="156">
        <v>98900</v>
      </c>
    </row>
    <row r="18" ht="42" customHeight="1">
      <c r="A18" t="s" s="36">
        <v>180</v>
      </c>
      <c r="B18" t="s" s="155">
        <v>181</v>
      </c>
      <c r="C18" s="156">
        <f>D18/12</f>
        <v>793.583333333333</v>
      </c>
      <c r="D18" s="157">
        <f>E18*F18/1000</f>
        <v>9523</v>
      </c>
      <c r="E18" s="159">
        <v>107</v>
      </c>
      <c r="F18" s="156">
        <f>(G18+500)</f>
        <v>89000</v>
      </c>
      <c r="G18" s="156">
        <f>(H18+500)</f>
        <v>88500</v>
      </c>
      <c r="H18" s="156">
        <f>(I18+300)</f>
        <v>88000</v>
      </c>
      <c r="I18" s="156">
        <f>(J18+300)</f>
        <v>87700</v>
      </c>
      <c r="J18" s="156">
        <v>87400</v>
      </c>
    </row>
    <row r="19" ht="42" customHeight="1" hidden="1">
      <c r="A19" t="s" s="36">
        <v>182</v>
      </c>
      <c r="B19" t="s" s="153">
        <v>67</v>
      </c>
      <c r="C19" s="156"/>
      <c r="D19" s="157">
        <f>E19*F19/1000</f>
      </c>
      <c r="E19" s="160">
        <v>54</v>
      </c>
      <c r="F19" s="156">
        <f>(G19+500)</f>
      </c>
      <c r="G19" s="156">
        <f>(H19+500)</f>
      </c>
      <c r="H19" s="156">
        <f>(I19+300)</f>
      </c>
      <c r="I19" s="161">
        <f>(J19+300)</f>
      </c>
      <c r="J19" t="s" s="162">
        <v>183</v>
      </c>
    </row>
    <row r="20" ht="42" customHeight="1" hidden="1">
      <c r="A20" t="s" s="49">
        <v>184</v>
      </c>
      <c r="B20" t="s" s="153">
        <v>67</v>
      </c>
      <c r="C20" s="156"/>
      <c r="D20" s="157">
        <f>E20*F20/1000</f>
        <v>7424</v>
      </c>
      <c r="E20" s="160">
        <v>128</v>
      </c>
      <c r="F20" s="156">
        <f>(G20+500)</f>
        <v>58000</v>
      </c>
      <c r="G20" s="156">
        <f>(H20+500)</f>
        <v>57500</v>
      </c>
      <c r="H20" s="156">
        <f>(I20+300)</f>
        <v>57000</v>
      </c>
      <c r="I20" s="161">
        <f>(J20+300)</f>
        <v>56700</v>
      </c>
      <c r="J20" s="163">
        <v>56400</v>
      </c>
    </row>
    <row r="21" ht="42" customHeight="1" hidden="1">
      <c r="A21" t="s" s="49">
        <v>185</v>
      </c>
      <c r="B21" t="s" s="153">
        <v>67</v>
      </c>
      <c r="C21" s="156"/>
      <c r="D21" s="157">
        <f>E21*F21/1000</f>
        <v>8959.5</v>
      </c>
      <c r="E21" s="160">
        <v>99</v>
      </c>
      <c r="F21" s="156">
        <f>(G21+500)</f>
        <v>90500</v>
      </c>
      <c r="G21" s="156">
        <f>(H21+500)</f>
        <v>90000</v>
      </c>
      <c r="H21" s="156">
        <f>(I21+300)</f>
        <v>89500</v>
      </c>
      <c r="I21" s="156">
        <f>(J21+300)</f>
        <v>89200</v>
      </c>
      <c r="J21" s="156">
        <v>88900</v>
      </c>
    </row>
    <row r="22" ht="42" customHeight="1" hidden="1">
      <c r="A22" t="s" s="49">
        <v>186</v>
      </c>
      <c r="B22" t="s" s="153">
        <v>67</v>
      </c>
      <c r="C22" s="156"/>
      <c r="D22" s="157">
        <f>E22*F22/1000</f>
        <v>5837.25</v>
      </c>
      <c r="E22" s="160">
        <v>64.5</v>
      </c>
      <c r="F22" s="156">
        <f>(G22+500)</f>
        <v>90500</v>
      </c>
      <c r="G22" s="156">
        <f>(H22+500)</f>
        <v>90000</v>
      </c>
      <c r="H22" s="156">
        <f>(I22+300)</f>
        <v>89500</v>
      </c>
      <c r="I22" s="156">
        <f>(J22+300)</f>
        <v>89200</v>
      </c>
      <c r="J22" s="156">
        <v>88900</v>
      </c>
    </row>
    <row r="23" ht="42" customHeight="1">
      <c r="A23" t="s" s="49">
        <v>184</v>
      </c>
      <c r="B23" t="s" s="155">
        <v>187</v>
      </c>
      <c r="C23" s="156">
        <f>D23/12</f>
        <v>1018.333333333330</v>
      </c>
      <c r="D23" s="157">
        <f>E23*F23/1000</f>
        <v>12220</v>
      </c>
      <c r="E23" s="159">
        <v>130</v>
      </c>
      <c r="F23" s="156">
        <f>(G23+500)</f>
        <v>94000</v>
      </c>
      <c r="G23" s="156">
        <f>(H23+500)</f>
        <v>93500</v>
      </c>
      <c r="H23" s="156">
        <f>(I23+300)</f>
        <v>93000</v>
      </c>
      <c r="I23" s="156">
        <f>(J23+300)</f>
        <v>92700</v>
      </c>
      <c r="J23" s="156">
        <v>92400</v>
      </c>
    </row>
    <row r="24" ht="42" customHeight="1" hidden="1">
      <c r="A24" t="s" s="49">
        <v>188</v>
      </c>
      <c r="B24" t="s" s="153">
        <v>67</v>
      </c>
      <c r="C24" s="156"/>
      <c r="D24" s="157">
        <f>E24*F24/1000</f>
        <v>13394</v>
      </c>
      <c r="E24" s="160">
        <v>148</v>
      </c>
      <c r="F24" s="156">
        <f>(G24+500)</f>
        <v>90500</v>
      </c>
      <c r="G24" s="156">
        <f>(H24+500)</f>
        <v>90000</v>
      </c>
      <c r="H24" s="156">
        <f>(I24+300)</f>
        <v>89500</v>
      </c>
      <c r="I24" s="156">
        <f>(J24+300)</f>
        <v>89200</v>
      </c>
      <c r="J24" s="156">
        <v>88900</v>
      </c>
    </row>
    <row r="25" ht="42" customHeight="1">
      <c r="A25" t="s" s="49">
        <v>189</v>
      </c>
      <c r="B25" t="s" s="155">
        <v>190</v>
      </c>
      <c r="C25" s="156">
        <f>D25/12</f>
        <v>1198.5</v>
      </c>
      <c r="D25" s="157">
        <f>E25*F25/1000</f>
        <v>14382</v>
      </c>
      <c r="E25" s="159">
        <v>153</v>
      </c>
      <c r="F25" s="156">
        <f>(G25+500)</f>
        <v>94000</v>
      </c>
      <c r="G25" s="156">
        <f>(H25+500)</f>
        <v>93500</v>
      </c>
      <c r="H25" s="156">
        <f>(I25+300)</f>
        <v>93000</v>
      </c>
      <c r="I25" s="156">
        <f>(J25+300)</f>
        <v>92700</v>
      </c>
      <c r="J25" s="156">
        <v>92400</v>
      </c>
    </row>
    <row r="26" ht="39.75" customHeight="1" hidden="1">
      <c r="A26" t="s" s="49">
        <v>191</v>
      </c>
      <c r="B26" t="s" s="153">
        <v>67</v>
      </c>
      <c r="C26" s="156"/>
      <c r="D26" s="157">
        <f>E26*F26/1000</f>
        <v>15837.5</v>
      </c>
      <c r="E26" s="160">
        <v>175</v>
      </c>
      <c r="F26" s="156">
        <f>(G26+500)</f>
        <v>90500</v>
      </c>
      <c r="G26" s="156">
        <f>(H26+500)</f>
        <v>90000</v>
      </c>
      <c r="H26" s="156">
        <f>(I26+300)</f>
        <v>89500</v>
      </c>
      <c r="I26" s="156">
        <f>(J26+300)</f>
        <v>89200</v>
      </c>
      <c r="J26" s="156">
        <v>88900</v>
      </c>
    </row>
    <row r="27" ht="42.75" customHeight="1" hidden="1">
      <c r="A27" t="s" s="49">
        <v>192</v>
      </c>
      <c r="B27" t="s" s="153">
        <v>67</v>
      </c>
      <c r="C27" s="156"/>
      <c r="D27" s="157">
        <f>E27*F27/1000</f>
        <v>15611.25</v>
      </c>
      <c r="E27" s="160">
        <v>172.5</v>
      </c>
      <c r="F27" s="156">
        <f>(G27+500)</f>
        <v>90500</v>
      </c>
      <c r="G27" s="156">
        <f>(H27+500)</f>
        <v>90000</v>
      </c>
      <c r="H27" s="156">
        <f>(I27+300)</f>
        <v>89500</v>
      </c>
      <c r="I27" s="156">
        <f>(J27+300)</f>
        <v>89200</v>
      </c>
      <c r="J27" s="156">
        <v>88900</v>
      </c>
    </row>
    <row r="28" ht="42.75" customHeight="1" hidden="1">
      <c r="A28" t="s" s="49">
        <v>193</v>
      </c>
      <c r="B28" t="s" s="153">
        <v>67</v>
      </c>
      <c r="C28" s="156"/>
      <c r="D28" s="157">
        <f>E28*F28/1000</f>
        <v>7602</v>
      </c>
      <c r="E28" s="160">
        <v>84</v>
      </c>
      <c r="F28" s="156">
        <f>(G28+500)</f>
        <v>90500</v>
      </c>
      <c r="G28" s="156">
        <f>(H28+500)</f>
        <v>90000</v>
      </c>
      <c r="H28" s="156">
        <f>(I28+300)</f>
        <v>89500</v>
      </c>
      <c r="I28" s="156">
        <f>(J28+300)</f>
        <v>89200</v>
      </c>
      <c r="J28" s="156">
        <v>88900</v>
      </c>
    </row>
    <row r="29" ht="42" customHeight="1">
      <c r="A29" t="s" s="49">
        <v>194</v>
      </c>
      <c r="B29" t="s" s="155">
        <v>195</v>
      </c>
      <c r="C29" s="156">
        <f>D29/12</f>
        <v>1433.5</v>
      </c>
      <c r="D29" s="157">
        <f>E29*F29/1000</f>
        <v>17202</v>
      </c>
      <c r="E29" s="159">
        <v>183</v>
      </c>
      <c r="F29" s="156">
        <f>(G29+500)</f>
        <v>94000</v>
      </c>
      <c r="G29" s="156">
        <f>(H29+500)</f>
        <v>93500</v>
      </c>
      <c r="H29" s="156">
        <f>(I29+300)</f>
        <v>93000</v>
      </c>
      <c r="I29" s="156">
        <f>(J29+300)</f>
        <v>92700</v>
      </c>
      <c r="J29" s="156">
        <v>92400</v>
      </c>
    </row>
    <row r="30" ht="42" customHeight="1" hidden="1">
      <c r="A30" t="s" s="49">
        <v>196</v>
      </c>
      <c r="B30" t="s" s="153">
        <v>67</v>
      </c>
      <c r="C30" s="156"/>
      <c r="D30" s="157">
        <f>E30*F30/1000</f>
        <v>7918.75</v>
      </c>
      <c r="E30" s="160">
        <v>87.5</v>
      </c>
      <c r="F30" s="156">
        <f>(G30+500)</f>
        <v>90500</v>
      </c>
      <c r="G30" s="156">
        <f>(H30+500)</f>
        <v>90000</v>
      </c>
      <c r="H30" s="156">
        <f>(I30+300)</f>
        <v>89500</v>
      </c>
      <c r="I30" s="156">
        <f>(J30+300)</f>
        <v>89200</v>
      </c>
      <c r="J30" s="156">
        <v>88900</v>
      </c>
    </row>
    <row r="31" ht="42" customHeight="1" hidden="1">
      <c r="A31" t="s" s="49">
        <v>197</v>
      </c>
      <c r="B31" t="s" s="153">
        <v>67</v>
      </c>
      <c r="C31" s="156"/>
      <c r="D31" s="157">
        <f>E31*F31/1000</f>
        <v>17828.5</v>
      </c>
      <c r="E31" s="160">
        <v>197</v>
      </c>
      <c r="F31" s="156">
        <f>(G31+500)</f>
        <v>90500</v>
      </c>
      <c r="G31" s="156">
        <f>(H31+500)</f>
        <v>90000</v>
      </c>
      <c r="H31" s="156">
        <f>(I31+300)</f>
        <v>89500</v>
      </c>
      <c r="I31" s="156">
        <f>(J31+300)</f>
        <v>89200</v>
      </c>
      <c r="J31" s="156">
        <v>88900</v>
      </c>
    </row>
    <row r="32" ht="42" customHeight="1">
      <c r="A32" t="s" s="49">
        <v>198</v>
      </c>
      <c r="B32" t="s" s="155">
        <v>199</v>
      </c>
      <c r="C32" s="156">
        <f>D32/12</f>
        <v>1574.5</v>
      </c>
      <c r="D32" s="157">
        <f>E32*F32/1000</f>
        <v>18894</v>
      </c>
      <c r="E32" s="159">
        <v>201</v>
      </c>
      <c r="F32" s="156">
        <f>(G32+500)</f>
        <v>94000</v>
      </c>
      <c r="G32" s="156">
        <f>(H32+500)</f>
        <v>93500</v>
      </c>
      <c r="H32" s="156">
        <f>(I32+300)</f>
        <v>93000</v>
      </c>
      <c r="I32" s="156">
        <f>(J32+300)</f>
        <v>92700</v>
      </c>
      <c r="J32" s="156">
        <v>92400</v>
      </c>
    </row>
    <row r="33" ht="42" customHeight="1">
      <c r="A33" t="s" s="49">
        <v>200</v>
      </c>
      <c r="B33" t="s" s="155">
        <v>201</v>
      </c>
      <c r="C33" s="156">
        <f>D33/12</f>
        <v>2632.875</v>
      </c>
      <c r="D33" s="157">
        <f>E33*F33/1000</f>
        <v>31594.5</v>
      </c>
      <c r="E33" s="159">
        <v>255</v>
      </c>
      <c r="F33" s="156">
        <f>(G33+500)</f>
        <v>123900</v>
      </c>
      <c r="G33" s="156">
        <f>(H33+500)</f>
        <v>123400</v>
      </c>
      <c r="H33" s="156">
        <f>(I33+300)</f>
        <v>122900</v>
      </c>
      <c r="I33" s="156">
        <f>(J33+300)</f>
        <v>122600</v>
      </c>
      <c r="J33" s="156">
        <v>122300</v>
      </c>
    </row>
    <row r="34" ht="42" customHeight="1" hidden="1">
      <c r="A34" t="s" s="49">
        <v>202</v>
      </c>
      <c r="B34" t="s" s="153">
        <v>67</v>
      </c>
      <c r="C34" s="156"/>
      <c r="D34" s="157">
        <f>E34*F34/1000</f>
        <v>20277.6</v>
      </c>
      <c r="E34" s="160">
        <v>168</v>
      </c>
      <c r="F34" s="156">
        <f>(G34+500)</f>
        <v>120700</v>
      </c>
      <c r="G34" s="156">
        <f>(H34+500)</f>
        <v>120200</v>
      </c>
      <c r="H34" s="156">
        <f>(I34+300)</f>
        <v>119700</v>
      </c>
      <c r="I34" s="156">
        <f>(J34+300)</f>
        <v>119400</v>
      </c>
      <c r="J34" s="156">
        <v>119100</v>
      </c>
    </row>
    <row r="35" ht="42" customHeight="1">
      <c r="A35" t="s" s="49">
        <v>203</v>
      </c>
      <c r="B35" t="s" s="155">
        <v>204</v>
      </c>
      <c r="C35" s="156">
        <f>D35/12</f>
        <v>2674.175</v>
      </c>
      <c r="D35" s="157">
        <f>E35*F35/1000</f>
        <v>32090.1</v>
      </c>
      <c r="E35" s="159">
        <v>259</v>
      </c>
      <c r="F35" s="156">
        <f>(G35+500)</f>
        <v>123900</v>
      </c>
      <c r="G35" s="156">
        <f>(H35+500)</f>
        <v>123400</v>
      </c>
      <c r="H35" s="156">
        <f>(I35+300)</f>
        <v>122900</v>
      </c>
      <c r="I35" s="156">
        <f>(J35+300)</f>
        <v>122600</v>
      </c>
      <c r="J35" s="156">
        <v>122300</v>
      </c>
    </row>
    <row r="36" ht="42" customHeight="1" hidden="1">
      <c r="A36" t="s" s="49">
        <v>205</v>
      </c>
      <c r="B36" t="s" s="153">
        <v>67</v>
      </c>
      <c r="C36" s="156"/>
      <c r="D36" s="157">
        <f>E36*F36/1000</f>
        <v>22933</v>
      </c>
      <c r="E36" s="160">
        <v>190</v>
      </c>
      <c r="F36" s="156">
        <f>(G36+500)</f>
        <v>120700</v>
      </c>
      <c r="G36" s="156">
        <f>(H36+500)</f>
        <v>120200</v>
      </c>
      <c r="H36" s="156">
        <f>(I36+300)</f>
        <v>119700</v>
      </c>
      <c r="I36" s="156">
        <f>(J36+300)</f>
        <v>119400</v>
      </c>
      <c r="J36" s="156">
        <v>119100</v>
      </c>
    </row>
    <row r="37" ht="42" customHeight="1">
      <c r="A37" t="s" s="49">
        <v>206</v>
      </c>
      <c r="B37" t="s" s="155">
        <v>207</v>
      </c>
      <c r="C37" s="156">
        <f>D37/12</f>
        <v>3097.5</v>
      </c>
      <c r="D37" s="157">
        <f>E37*F37/1000</f>
        <v>37170</v>
      </c>
      <c r="E37" s="159">
        <v>300</v>
      </c>
      <c r="F37" s="156">
        <f>(G37+500)</f>
        <v>123900</v>
      </c>
      <c r="G37" s="156">
        <f>(H37+500)</f>
        <v>123400</v>
      </c>
      <c r="H37" s="156">
        <f>(I37+300)</f>
        <v>122900</v>
      </c>
      <c r="I37" s="156">
        <f>(J37+300)</f>
        <v>122600</v>
      </c>
      <c r="J37" s="156">
        <v>122300</v>
      </c>
    </row>
    <row r="38" ht="42" customHeight="1">
      <c r="A38" t="s" s="49">
        <v>208</v>
      </c>
      <c r="B38" t="s" s="155">
        <v>209</v>
      </c>
      <c r="C38" s="156">
        <f>D38/12</f>
        <v>3839.166666666670</v>
      </c>
      <c r="D38" s="157">
        <f>E38*F38/1000</f>
        <v>46070</v>
      </c>
      <c r="E38" s="159">
        <v>340</v>
      </c>
      <c r="F38" s="156">
        <f>(G38+500)</f>
        <v>135500</v>
      </c>
      <c r="G38" s="156">
        <f>(H38+500)</f>
        <v>135000</v>
      </c>
      <c r="H38" s="156">
        <f>(I38+300)</f>
        <v>134500</v>
      </c>
      <c r="I38" s="156">
        <f>(J38+300)</f>
        <v>134200</v>
      </c>
      <c r="J38" s="156">
        <v>133900</v>
      </c>
    </row>
    <row r="39" ht="42" customHeight="1" hidden="1">
      <c r="A39" t="s" s="49">
        <v>210</v>
      </c>
      <c r="B39" t="s" s="153">
        <v>67</v>
      </c>
      <c r="C39" s="156"/>
      <c r="D39" s="157">
        <f>E39*F39/1000</f>
        <v>30150</v>
      </c>
      <c r="E39" s="160">
        <v>250</v>
      </c>
      <c r="F39" s="156">
        <f>(G39+500)</f>
        <v>120600</v>
      </c>
      <c r="G39" s="156">
        <f>(H39+500)</f>
        <v>120100</v>
      </c>
      <c r="H39" s="156">
        <f>(I39+300)</f>
        <v>119600</v>
      </c>
      <c r="I39" s="156">
        <f>(J39+300)</f>
        <v>119300</v>
      </c>
      <c r="J39" s="156">
        <v>119000</v>
      </c>
    </row>
    <row r="40" ht="42" customHeight="1">
      <c r="A40" t="s" s="50">
        <v>211</v>
      </c>
      <c r="B40" t="s" s="164">
        <v>212</v>
      </c>
      <c r="C40" s="156">
        <f>D40/12</f>
        <v>4403.75</v>
      </c>
      <c r="D40" s="157">
        <f>E40*F40/1000</f>
        <v>52845</v>
      </c>
      <c r="E40" s="165">
        <v>390</v>
      </c>
      <c r="F40" s="156">
        <f>(G40+500)</f>
        <v>135500</v>
      </c>
      <c r="G40" s="156">
        <f>(H40+500)</f>
        <v>135000</v>
      </c>
      <c r="H40" s="156">
        <f>(I40+300)</f>
        <v>134500</v>
      </c>
      <c r="I40" s="156">
        <f>(J40+300)</f>
        <v>134200</v>
      </c>
      <c r="J40" s="156">
        <v>133900</v>
      </c>
    </row>
    <row r="41" ht="42" customHeight="1" hidden="1">
      <c r="A41" t="s" s="60">
        <v>213</v>
      </c>
      <c r="B41" t="s" s="162">
        <v>67</v>
      </c>
      <c r="C41" s="148"/>
      <c r="D41" s="63">
        <f>(F41+500)</f>
        <v>53400</v>
      </c>
      <c r="E41" s="166">
        <v>286</v>
      </c>
      <c r="F41" s="68">
        <f>(G41+500)</f>
        <v>52900</v>
      </c>
      <c r="G41" s="68">
        <f>(H41+500)</f>
        <v>52400</v>
      </c>
      <c r="H41" s="68">
        <f>(I41+500)</f>
        <v>51900</v>
      </c>
      <c r="I41" s="63">
        <f>(J41+500)</f>
        <v>51400</v>
      </c>
      <c r="J41" s="64">
        <v>50900</v>
      </c>
    </row>
    <row r="42" ht="11.7" customHeight="1">
      <c r="A42" s="136"/>
      <c r="B42" s="137"/>
      <c r="C42" s="137"/>
      <c r="D42" s="137"/>
      <c r="E42" s="137"/>
      <c r="F42" s="137"/>
      <c r="G42" s="137"/>
      <c r="H42" s="137"/>
      <c r="I42" s="137"/>
      <c r="J42" s="138"/>
    </row>
  </sheetData>
  <mergeCells count="5">
    <mergeCell ref="A6:J6"/>
    <mergeCell ref="A2:J2"/>
    <mergeCell ref="A3:J3"/>
    <mergeCell ref="A4:J4"/>
    <mergeCell ref="A1:J1"/>
  </mergeCells>
  <pageMargins left="0.7" right="0.7" top="0.75" bottom="0.75" header="0" footer="0"/>
  <pageSetup firstPageNumber="1" fitToHeight="1" fitToWidth="1" scale="100" useFirstPageNumber="0" orientation="landscape" pageOrder="downThenOver"/>
  <headerFooter>
    <oddHeader>&amp;C&amp;"Calibri,Regular"&amp;8&amp;K000000Шв_р_балки</oddHeader>
    <oddFooter>&amp;C&amp;"Calibri,Regular"&amp;8&amp;K000000Страница 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J78"/>
  <sheetViews>
    <sheetView workbookViewId="0" showGridLines="0" defaultGridColor="1"/>
  </sheetViews>
  <sheetFormatPr defaultColWidth="16.75" defaultRowHeight="15" customHeight="1" outlineLevelRow="0" outlineLevelCol="0"/>
  <cols>
    <col min="1" max="1" width="115.5" style="167" customWidth="1"/>
    <col min="2" max="2" width="23.75" style="167" customWidth="1"/>
    <col min="3" max="9" width="31.75" style="167" customWidth="1"/>
    <col min="10" max="10" width="22.5" style="167" customWidth="1"/>
    <col min="11" max="16384" width="16.75" style="167" customWidth="1"/>
  </cols>
  <sheetData>
    <row r="1" ht="36" customHeight="1">
      <c r="A1" t="s" s="168">
        <v>0</v>
      </c>
      <c r="B1" s="169"/>
      <c r="C1" s="169"/>
      <c r="D1" s="169"/>
      <c r="E1" s="169"/>
      <c r="F1" s="169"/>
      <c r="G1" s="169"/>
      <c r="H1" s="169"/>
      <c r="I1" s="169"/>
      <c r="J1" s="170"/>
    </row>
    <row r="2" ht="41.25" customHeight="1">
      <c r="A2" t="s" s="171">
        <v>1</v>
      </c>
      <c r="B2" s="172"/>
      <c r="C2" s="172"/>
      <c r="D2" s="172"/>
      <c r="E2" s="172"/>
      <c r="F2" s="172"/>
      <c r="G2" s="172"/>
      <c r="H2" s="172"/>
      <c r="I2" s="172"/>
      <c r="J2" s="173"/>
    </row>
    <row r="3" ht="42" customHeight="1">
      <c r="A3" t="s" s="103">
        <v>126</v>
      </c>
      <c r="B3" s="104"/>
      <c r="C3" s="104"/>
      <c r="D3" s="104"/>
      <c r="E3" s="104"/>
      <c r="F3" s="104"/>
      <c r="G3" s="104"/>
      <c r="H3" s="104"/>
      <c r="I3" s="104"/>
      <c r="J3" s="105"/>
    </row>
    <row r="4" ht="42" customHeight="1">
      <c r="A4" t="s" s="174">
        <v>127</v>
      </c>
      <c r="B4" s="175"/>
      <c r="C4" s="175"/>
      <c r="D4" s="175"/>
      <c r="E4" s="175"/>
      <c r="F4" s="175"/>
      <c r="G4" s="175"/>
      <c r="H4" s="175"/>
      <c r="I4" s="175"/>
      <c r="J4" s="176"/>
    </row>
    <row r="5" ht="29.25" customHeight="1">
      <c r="A5" s="177"/>
      <c r="B5" s="178"/>
      <c r="C5" s="178"/>
      <c r="D5" s="179"/>
      <c r="E5" s="178"/>
      <c r="F5" s="178"/>
      <c r="G5" s="178"/>
      <c r="H5" s="178"/>
      <c r="I5" s="178"/>
      <c r="J5" s="180"/>
    </row>
    <row r="6" ht="54.75" customHeight="1">
      <c r="A6" t="s" s="143">
        <v>5</v>
      </c>
      <c r="B6" t="s" s="143">
        <v>15</v>
      </c>
      <c r="C6" t="s" s="181">
        <v>214</v>
      </c>
      <c r="D6" t="s" s="143">
        <v>215</v>
      </c>
      <c r="E6" t="s" s="181">
        <v>10</v>
      </c>
      <c r="F6" t="s" s="181">
        <v>165</v>
      </c>
      <c r="G6" t="s" s="181">
        <v>12</v>
      </c>
      <c r="H6" t="s" s="181">
        <v>13</v>
      </c>
      <c r="I6" t="s" s="181">
        <v>14</v>
      </c>
      <c r="J6" t="s" s="143">
        <v>216</v>
      </c>
    </row>
    <row r="7" ht="42" customHeight="1">
      <c r="A7" t="s" s="144">
        <v>217</v>
      </c>
      <c r="B7" s="112"/>
      <c r="C7" s="182"/>
      <c r="D7" s="67"/>
      <c r="E7" s="182"/>
      <c r="F7" s="182"/>
      <c r="G7" s="182"/>
      <c r="H7" s="182"/>
      <c r="I7" s="182"/>
      <c r="J7" s="183"/>
    </row>
    <row r="8" ht="12.75" customHeight="1" hidden="1">
      <c r="A8" t="s" s="36">
        <v>218</v>
      </c>
      <c r="B8" t="s" s="184">
        <v>219</v>
      </c>
      <c r="C8" s="185"/>
      <c r="D8" s="186">
        <v>12.5</v>
      </c>
      <c r="E8" s="185"/>
      <c r="F8" s="86">
        <f>(G8+300)</f>
        <v>29000</v>
      </c>
      <c r="G8" s="86">
        <f>(H8+300)</f>
        <v>28700</v>
      </c>
      <c r="H8" s="86">
        <v>28400</v>
      </c>
      <c r="I8" s="185"/>
      <c r="J8" s="187"/>
    </row>
    <row r="9" ht="42" customHeight="1" hidden="1">
      <c r="A9" t="s" s="36">
        <v>220</v>
      </c>
      <c r="B9" t="s" s="184">
        <v>219</v>
      </c>
      <c r="C9" s="185"/>
      <c r="D9" s="186">
        <v>20</v>
      </c>
      <c r="E9" s="86">
        <v>25000</v>
      </c>
      <c r="F9" t="s" s="83">
        <v>183</v>
      </c>
      <c r="G9" t="s" s="83">
        <v>183</v>
      </c>
      <c r="H9" t="s" s="83">
        <v>183</v>
      </c>
      <c r="I9" t="s" s="83">
        <v>183</v>
      </c>
      <c r="J9" s="187"/>
    </row>
    <row r="10" ht="42" customHeight="1" hidden="1">
      <c r="A10" t="s" s="36">
        <v>221</v>
      </c>
      <c r="B10" t="s" s="184">
        <v>219</v>
      </c>
      <c r="C10" s="185"/>
      <c r="D10" s="186">
        <v>18</v>
      </c>
      <c r="E10" s="86">
        <f>(F10+500)</f>
        <v>52900</v>
      </c>
      <c r="F10" s="86">
        <f>(G10+300)</f>
        <v>52400</v>
      </c>
      <c r="G10" s="86">
        <f>(H10+300)</f>
        <v>52100</v>
      </c>
      <c r="H10" s="86">
        <f>(I10+300)</f>
        <v>51800</v>
      </c>
      <c r="I10" s="86">
        <v>51500</v>
      </c>
      <c r="J10" s="187"/>
    </row>
    <row r="11" ht="42" customHeight="1" hidden="1">
      <c r="A11" t="s" s="36">
        <v>222</v>
      </c>
      <c r="B11" t="s" s="184">
        <v>219</v>
      </c>
      <c r="C11" s="185"/>
      <c r="D11" s="186">
        <v>20</v>
      </c>
      <c r="E11" s="86">
        <f>(F11+500)</f>
        <v>52900</v>
      </c>
      <c r="F11" s="86">
        <f>(G11+300)</f>
        <v>52400</v>
      </c>
      <c r="G11" s="86">
        <f>(H11+300)</f>
        <v>52100</v>
      </c>
      <c r="H11" s="86">
        <f>(I11+300)</f>
        <v>51800</v>
      </c>
      <c r="I11" s="86">
        <v>51500</v>
      </c>
      <c r="J11" s="187"/>
    </row>
    <row r="12" ht="42" customHeight="1">
      <c r="A12" t="s" s="36">
        <v>223</v>
      </c>
      <c r="B12" t="s" s="188">
        <v>219</v>
      </c>
      <c r="C12" s="189">
        <f>D12*E12/1000</f>
        <v>2300</v>
      </c>
      <c r="D12" s="190">
        <v>25</v>
      </c>
      <c r="E12" s="191">
        <f>(F12+500)</f>
        <v>92000</v>
      </c>
      <c r="F12" s="192">
        <f>(G12+500)</f>
        <v>91500</v>
      </c>
      <c r="G12" s="192">
        <f>(H12+300)</f>
        <v>91000</v>
      </c>
      <c r="H12" s="192">
        <f>(I12+300)</f>
        <v>90700</v>
      </c>
      <c r="I12" s="192">
        <v>90400</v>
      </c>
      <c r="J12" s="187"/>
    </row>
    <row r="13" ht="42" customHeight="1">
      <c r="A13" t="s" s="36">
        <v>224</v>
      </c>
      <c r="B13" t="s" s="188">
        <v>219</v>
      </c>
      <c r="C13" s="189">
        <f>D13*E13/1000</f>
        <v>2760</v>
      </c>
      <c r="D13" s="193">
        <v>30</v>
      </c>
      <c r="E13" s="191">
        <f>(F13+500)</f>
        <v>92000</v>
      </c>
      <c r="F13" s="192">
        <f>(G13+500)</f>
        <v>91500</v>
      </c>
      <c r="G13" s="192">
        <f>(H13+300)</f>
        <v>91000</v>
      </c>
      <c r="H13" s="192">
        <f>(I13+300)</f>
        <v>90700</v>
      </c>
      <c r="I13" s="192">
        <v>90400</v>
      </c>
      <c r="J13" s="187"/>
    </row>
    <row r="14" ht="42" customHeight="1" hidden="1">
      <c r="A14" t="s" s="36">
        <v>225</v>
      </c>
      <c r="B14" t="s" s="188">
        <v>219</v>
      </c>
      <c r="C14" s="189">
        <f>D14*E14/1000</f>
        <v>1400</v>
      </c>
      <c r="D14" s="193">
        <v>35</v>
      </c>
      <c r="E14" s="191">
        <f>(F14+500)</f>
        <v>40000</v>
      </c>
      <c r="F14" s="192">
        <f>(G14+500)</f>
        <v>39500</v>
      </c>
      <c r="G14" s="192">
        <v>39000</v>
      </c>
      <c r="H14" t="s" s="194">
        <v>183</v>
      </c>
      <c r="I14" s="192">
        <v>90400</v>
      </c>
      <c r="J14" s="187"/>
    </row>
    <row r="15" ht="42" customHeight="1">
      <c r="A15" t="s" s="36">
        <v>226</v>
      </c>
      <c r="B15" t="s" s="188">
        <v>219</v>
      </c>
      <c r="C15" s="189">
        <f>D15*E15/1000</f>
        <v>3496</v>
      </c>
      <c r="D15" s="193">
        <v>38</v>
      </c>
      <c r="E15" s="191">
        <f>(F15+500)</f>
        <v>92000</v>
      </c>
      <c r="F15" s="192">
        <f>(G15+500)</f>
        <v>91500</v>
      </c>
      <c r="G15" s="192">
        <f>(H15+300)</f>
        <v>91000</v>
      </c>
      <c r="H15" s="192">
        <f>(I15+300)</f>
        <v>90700</v>
      </c>
      <c r="I15" s="192">
        <v>90400</v>
      </c>
      <c r="J15" s="187"/>
    </row>
    <row r="16" ht="42" customHeight="1">
      <c r="A16" t="s" s="36">
        <v>227</v>
      </c>
      <c r="B16" t="s" s="188">
        <v>219</v>
      </c>
      <c r="C16" s="189">
        <f>D16*E16/1000</f>
        <v>4600</v>
      </c>
      <c r="D16" s="193">
        <v>50</v>
      </c>
      <c r="E16" s="191">
        <f>(F16+500)</f>
        <v>92000</v>
      </c>
      <c r="F16" s="192">
        <f>(G16+500)</f>
        <v>91500</v>
      </c>
      <c r="G16" s="192">
        <f>(H16+300)</f>
        <v>91000</v>
      </c>
      <c r="H16" s="192">
        <f>(I16+300)</f>
        <v>90700</v>
      </c>
      <c r="I16" s="192">
        <v>90400</v>
      </c>
      <c r="J16" s="187"/>
    </row>
    <row r="17" ht="42" customHeight="1">
      <c r="A17" t="s" s="36">
        <v>228</v>
      </c>
      <c r="B17" t="s" s="188">
        <v>219</v>
      </c>
      <c r="C17" s="189">
        <f>D17*E17/1000</f>
        <v>5704</v>
      </c>
      <c r="D17" s="193">
        <v>62</v>
      </c>
      <c r="E17" s="191">
        <f>(F17+500)</f>
        <v>92000</v>
      </c>
      <c r="F17" s="192">
        <f>(G17+500)</f>
        <v>91500</v>
      </c>
      <c r="G17" s="192">
        <f>(H17+300)</f>
        <v>91000</v>
      </c>
      <c r="H17" s="192">
        <f>(I17+300)</f>
        <v>90700</v>
      </c>
      <c r="I17" s="192">
        <v>90400</v>
      </c>
      <c r="J17" s="195"/>
    </row>
    <row r="18" ht="42" customHeight="1">
      <c r="A18" t="s" s="196">
        <v>229</v>
      </c>
      <c r="B18" t="s" s="197">
        <v>219</v>
      </c>
      <c r="C18" s="198">
        <f>D18*E18/1000</f>
        <v>6946</v>
      </c>
      <c r="D18" s="199">
        <v>75.5</v>
      </c>
      <c r="E18" s="200">
        <f>(F18+500)</f>
        <v>92000</v>
      </c>
      <c r="F18" s="201">
        <f>(G18+500)</f>
        <v>91500</v>
      </c>
      <c r="G18" s="201">
        <f>(H18+300)</f>
        <v>91000</v>
      </c>
      <c r="H18" s="201">
        <f>(I18+300)</f>
        <v>90700</v>
      </c>
      <c r="I18" s="201">
        <v>90400</v>
      </c>
      <c r="J18" s="202"/>
    </row>
    <row r="19" ht="42" customHeight="1">
      <c r="A19" t="s" s="144">
        <v>230</v>
      </c>
      <c r="B19" s="112"/>
      <c r="C19" s="182"/>
      <c r="D19" s="182"/>
      <c r="E19" s="182"/>
      <c r="F19" s="182"/>
      <c r="G19" s="182"/>
      <c r="H19" s="182"/>
      <c r="I19" s="182"/>
      <c r="J19" s="183"/>
    </row>
    <row r="20" ht="42" customHeight="1" hidden="1">
      <c r="A20" t="s" s="36">
        <v>231</v>
      </c>
      <c r="B20" t="s" s="203">
        <v>67</v>
      </c>
      <c r="C20" s="185"/>
      <c r="D20" s="204">
        <v>33.5</v>
      </c>
      <c r="E20" s="86">
        <f>(F20+500)</f>
        <v>34100</v>
      </c>
      <c r="F20" s="86">
        <f>(G20+300)</f>
        <v>33600</v>
      </c>
      <c r="G20" s="86">
        <f>(H20+300)</f>
        <v>33300</v>
      </c>
      <c r="H20" s="86">
        <f>(I20+300)</f>
        <v>33000</v>
      </c>
      <c r="I20" s="87">
        <v>32700</v>
      </c>
      <c r="J20" s="205"/>
    </row>
    <row r="21" ht="42" customHeight="1">
      <c r="A21" t="s" s="36">
        <v>232</v>
      </c>
      <c r="B21" t="s" s="188">
        <v>67</v>
      </c>
      <c r="C21" s="206">
        <f>D21*E21/1000</f>
        <v>3780</v>
      </c>
      <c r="D21" s="207">
        <v>52.5</v>
      </c>
      <c r="E21" s="192">
        <f>(F21+500)</f>
        <v>72000</v>
      </c>
      <c r="F21" s="192">
        <f>(G21+500)</f>
        <v>71500</v>
      </c>
      <c r="G21" s="192">
        <f>(H21+300)</f>
        <v>71000</v>
      </c>
      <c r="H21" s="192">
        <f>(I21+300)</f>
        <v>70700</v>
      </c>
      <c r="I21" s="192">
        <v>70400</v>
      </c>
      <c r="J21" s="187">
        <v>17</v>
      </c>
    </row>
    <row r="22" ht="42" customHeight="1" hidden="1">
      <c r="A22" t="s" s="36">
        <v>233</v>
      </c>
      <c r="B22" t="s" s="188">
        <v>67</v>
      </c>
      <c r="C22" s="206">
        <f>D22*E22/1000</f>
        <v>6054.4</v>
      </c>
      <c r="D22" s="207">
        <v>64</v>
      </c>
      <c r="E22" s="192">
        <f>(F22+500)</f>
        <v>94600</v>
      </c>
      <c r="F22" s="192">
        <f>(G22+500)</f>
        <v>94100</v>
      </c>
      <c r="G22" s="192">
        <f>(H22+300)</f>
        <v>93600</v>
      </c>
      <c r="H22" s="192">
        <f>(I22+300)</f>
        <v>93300</v>
      </c>
      <c r="I22" s="192">
        <v>93000</v>
      </c>
      <c r="J22" s="187"/>
    </row>
    <row r="23" ht="42" customHeight="1">
      <c r="A23" t="s" s="36">
        <v>234</v>
      </c>
      <c r="B23" t="s" s="188">
        <v>67</v>
      </c>
      <c r="C23" s="206">
        <f>D23*E23/1000</f>
        <v>5322.75</v>
      </c>
      <c r="D23" s="207">
        <v>75.5</v>
      </c>
      <c r="E23" s="192">
        <f>(F23+500)</f>
        <v>70500</v>
      </c>
      <c r="F23" s="192">
        <f>(G23+500)</f>
        <v>70000</v>
      </c>
      <c r="G23" s="192">
        <f>(H23+300)</f>
        <v>69500</v>
      </c>
      <c r="H23" s="192">
        <f>(I23+300)</f>
        <v>69200</v>
      </c>
      <c r="I23" s="192">
        <v>68900</v>
      </c>
      <c r="J23" s="187">
        <v>25</v>
      </c>
    </row>
    <row r="24" ht="42" customHeight="1" hidden="1">
      <c r="A24" t="s" s="49">
        <v>235</v>
      </c>
      <c r="B24" t="s" s="188">
        <v>67</v>
      </c>
      <c r="C24" s="206">
        <f>D24*E24/1000</f>
        <v>9285.6</v>
      </c>
      <c r="D24" s="207">
        <v>212</v>
      </c>
      <c r="E24" s="192">
        <f>(F24+500)</f>
        <v>43800</v>
      </c>
      <c r="F24" s="192">
        <f>(G24+500)</f>
        <v>43300</v>
      </c>
      <c r="G24" s="192">
        <f>(H24+300)</f>
        <v>42800</v>
      </c>
      <c r="H24" s="192">
        <f>(I24+300)</f>
        <v>42500</v>
      </c>
      <c r="I24" s="192">
        <v>42200</v>
      </c>
      <c r="J24" s="187">
        <v>24</v>
      </c>
    </row>
    <row r="25" ht="42" customHeight="1">
      <c r="A25" t="s" s="36">
        <v>236</v>
      </c>
      <c r="B25" t="s" s="188">
        <v>67</v>
      </c>
      <c r="C25" s="206">
        <f>D25*E25/1000</f>
        <v>6158.2</v>
      </c>
      <c r="D25" s="207">
        <v>82</v>
      </c>
      <c r="E25" s="192">
        <f>(F25+500)</f>
        <v>75100</v>
      </c>
      <c r="F25" s="192">
        <f>(G25+500)</f>
        <v>74600</v>
      </c>
      <c r="G25" s="192">
        <f>(H25+300)</f>
        <v>74100</v>
      </c>
      <c r="H25" s="192">
        <f>(I25+300)</f>
        <v>73800</v>
      </c>
      <c r="I25" s="192">
        <v>73500</v>
      </c>
      <c r="J25" s="187">
        <v>27</v>
      </c>
    </row>
    <row r="26" ht="42" customHeight="1" hidden="1">
      <c r="A26" t="s" s="36">
        <v>237</v>
      </c>
      <c r="B26" t="s" s="188">
        <v>67</v>
      </c>
      <c r="C26" s="206">
        <f>D26*E26/1000</f>
        <v>4757.55</v>
      </c>
      <c r="D26" s="207">
        <v>98.5</v>
      </c>
      <c r="E26" s="192">
        <f>(F26+500)</f>
        <v>48300</v>
      </c>
      <c r="F26" s="192">
        <f>(G26+500)</f>
        <v>47800</v>
      </c>
      <c r="G26" s="192">
        <f>(H26+300)</f>
        <v>47300</v>
      </c>
      <c r="H26" s="192">
        <f>(I26+300)</f>
        <v>47000</v>
      </c>
      <c r="I26" s="192">
        <v>46700</v>
      </c>
      <c r="J26" s="187"/>
    </row>
    <row r="27" ht="42" customHeight="1" hidden="1">
      <c r="A27" t="s" s="36">
        <v>238</v>
      </c>
      <c r="B27" t="s" s="188">
        <v>67</v>
      </c>
      <c r="C27" s="206">
        <f>D27*E27/1000</f>
        <v>5145</v>
      </c>
      <c r="D27" s="207">
        <v>98</v>
      </c>
      <c r="E27" s="192">
        <f>(F27+500)</f>
        <v>52500</v>
      </c>
      <c r="F27" s="192">
        <f>(G27+500)</f>
        <v>52000</v>
      </c>
      <c r="G27" s="192">
        <f>(H27+300)</f>
        <v>51500</v>
      </c>
      <c r="H27" s="192">
        <f>(I27+300)</f>
        <v>51200</v>
      </c>
      <c r="I27" s="192">
        <v>50900</v>
      </c>
      <c r="J27" s="187">
        <v>35</v>
      </c>
    </row>
    <row r="28" ht="42" customHeight="1">
      <c r="A28" t="s" s="49">
        <v>239</v>
      </c>
      <c r="B28" t="s" s="188">
        <v>67</v>
      </c>
      <c r="C28" s="206">
        <f>D28*E28/1000</f>
        <v>20945</v>
      </c>
      <c r="D28" s="207">
        <v>295</v>
      </c>
      <c r="E28" s="192">
        <f>(F28+500)</f>
        <v>71000</v>
      </c>
      <c r="F28" s="192">
        <f>(G28+500)</f>
        <v>70500</v>
      </c>
      <c r="G28" s="192">
        <f>(H28+300)</f>
        <v>70000</v>
      </c>
      <c r="H28" s="192">
        <f>(I28+300)</f>
        <v>69700</v>
      </c>
      <c r="I28" s="192">
        <v>69400</v>
      </c>
      <c r="J28" s="187">
        <v>33</v>
      </c>
    </row>
    <row r="29" ht="42" customHeight="1" hidden="1">
      <c r="A29" t="s" s="49">
        <v>240</v>
      </c>
      <c r="B29" t="s" s="188">
        <v>67</v>
      </c>
      <c r="C29" s="206">
        <f>D29*E29/1000</f>
        <v>2093</v>
      </c>
      <c r="D29" s="207">
        <v>46</v>
      </c>
      <c r="E29" s="192">
        <f>(F29+500)</f>
        <v>45500</v>
      </c>
      <c r="F29" s="192">
        <f>(G29+500)</f>
        <v>45000</v>
      </c>
      <c r="G29" s="192">
        <f>(H29+300)</f>
        <v>44500</v>
      </c>
      <c r="H29" s="192">
        <f>(I29+300)</f>
        <v>44200</v>
      </c>
      <c r="I29" s="192">
        <v>43900</v>
      </c>
      <c r="J29" s="187">
        <v>32.5</v>
      </c>
    </row>
    <row r="30" ht="42" customHeight="1" hidden="1">
      <c r="A30" t="s" s="49">
        <v>241</v>
      </c>
      <c r="B30" t="s" s="188">
        <v>67</v>
      </c>
      <c r="C30" s="206">
        <f>D30*E30/1000</f>
        <v>2013.9</v>
      </c>
      <c r="D30" s="207">
        <v>49</v>
      </c>
      <c r="E30" s="192">
        <f>(F30+500)</f>
        <v>41100</v>
      </c>
      <c r="F30" s="192">
        <f>(G30+500)</f>
        <v>40600</v>
      </c>
      <c r="G30" s="192">
        <f>(H30+300)</f>
        <v>40100</v>
      </c>
      <c r="H30" s="192">
        <f>(I30+300)</f>
        <v>39800</v>
      </c>
      <c r="I30" s="192">
        <v>39500</v>
      </c>
      <c r="J30" s="187">
        <v>34.03</v>
      </c>
    </row>
    <row r="31" ht="42" customHeight="1" hidden="1">
      <c r="A31" t="s" s="49">
        <v>242</v>
      </c>
      <c r="B31" t="s" s="188">
        <v>67</v>
      </c>
      <c r="C31" s="206">
        <f>D31*E31/1000</f>
        <v>4781.6</v>
      </c>
      <c r="D31" s="207">
        <v>139</v>
      </c>
      <c r="E31" s="192">
        <f>(F31+500)</f>
        <v>34400</v>
      </c>
      <c r="F31" s="192">
        <f>(G31+500)</f>
        <v>33900</v>
      </c>
      <c r="G31" s="192">
        <f>(H31+300)</f>
        <v>33400</v>
      </c>
      <c r="H31" s="192">
        <f>(I31+300)</f>
        <v>33100</v>
      </c>
      <c r="I31" s="192">
        <v>32800</v>
      </c>
      <c r="J31" s="187">
        <v>33</v>
      </c>
    </row>
    <row r="32" ht="42" customHeight="1" hidden="1">
      <c r="A32" t="s" s="49">
        <v>243</v>
      </c>
      <c r="B32" t="s" s="188">
        <v>67</v>
      </c>
      <c r="C32" s="206">
        <f>D32*E32/1000</f>
        <v>12167</v>
      </c>
      <c r="D32" s="207">
        <v>230</v>
      </c>
      <c r="E32" s="192">
        <f>(F32+500)</f>
        <v>52900</v>
      </c>
      <c r="F32" s="192">
        <f>(G32+500)</f>
        <v>52400</v>
      </c>
      <c r="G32" s="192">
        <f>(H32+300)</f>
        <v>51900</v>
      </c>
      <c r="H32" s="192">
        <f>(I32+300)</f>
        <v>51600</v>
      </c>
      <c r="I32" s="192">
        <v>51300</v>
      </c>
      <c r="J32" s="187">
        <v>33</v>
      </c>
    </row>
    <row r="33" ht="42" customHeight="1">
      <c r="A33" t="s" s="49">
        <v>244</v>
      </c>
      <c r="B33" t="s" s="188">
        <v>67</v>
      </c>
      <c r="C33" s="206">
        <f>D33*E33/1000</f>
        <v>22530</v>
      </c>
      <c r="D33" s="207">
        <v>300</v>
      </c>
      <c r="E33" s="192">
        <f>(F33+500)</f>
        <v>75100</v>
      </c>
      <c r="F33" s="192">
        <f>(G33+500)</f>
        <v>74600</v>
      </c>
      <c r="G33" s="192">
        <f>(H33+300)</f>
        <v>74100</v>
      </c>
      <c r="H33" s="192">
        <f>(I33+300)</f>
        <v>73800</v>
      </c>
      <c r="I33" s="192">
        <v>73500</v>
      </c>
      <c r="J33" s="187">
        <v>35</v>
      </c>
    </row>
    <row r="34" ht="42" customHeight="1" hidden="1">
      <c r="A34" t="s" s="49">
        <v>245</v>
      </c>
      <c r="B34" t="s" s="188">
        <v>67</v>
      </c>
      <c r="C34" s="206">
        <f>D34*E34/1000</f>
        <v>2804.4</v>
      </c>
      <c r="D34" s="207">
        <v>57</v>
      </c>
      <c r="E34" s="192">
        <f>(F34+500)</f>
        <v>49200</v>
      </c>
      <c r="F34" s="192">
        <f>(G34+500)</f>
        <v>48700</v>
      </c>
      <c r="G34" s="192">
        <f>(H34+300)</f>
        <v>48200</v>
      </c>
      <c r="H34" s="192">
        <f>(I34+300)</f>
        <v>47900</v>
      </c>
      <c r="I34" s="192">
        <v>47600</v>
      </c>
      <c r="J34" s="187">
        <v>40</v>
      </c>
    </row>
    <row r="35" ht="42" customHeight="1">
      <c r="A35" t="s" s="49">
        <v>246</v>
      </c>
      <c r="B35" t="s" s="188">
        <v>67</v>
      </c>
      <c r="C35" s="206">
        <f>D35*E35/1000</f>
        <v>27411.5</v>
      </c>
      <c r="D35" s="207">
        <v>365</v>
      </c>
      <c r="E35" s="192">
        <f>(F35+500)</f>
        <v>75100</v>
      </c>
      <c r="F35" s="192">
        <f>(G35+500)</f>
        <v>74600</v>
      </c>
      <c r="G35" s="192">
        <f>(H35+300)</f>
        <v>74100</v>
      </c>
      <c r="H35" s="192">
        <f>(I35+300)</f>
        <v>73800</v>
      </c>
      <c r="I35" s="192">
        <v>73500</v>
      </c>
      <c r="J35" s="187">
        <v>42</v>
      </c>
    </row>
    <row r="36" ht="42" customHeight="1" hidden="1">
      <c r="A36" t="s" s="49">
        <v>247</v>
      </c>
      <c r="B36" t="s" s="188">
        <v>67</v>
      </c>
      <c r="C36" s="206">
        <f>D36*E36/1000</f>
        <v>3014.9</v>
      </c>
      <c r="D36" s="207">
        <v>59</v>
      </c>
      <c r="E36" s="192">
        <f>(F36+500)</f>
        <v>51100</v>
      </c>
      <c r="F36" s="192">
        <f>(G36+500)</f>
        <v>50600</v>
      </c>
      <c r="G36" s="192">
        <f>(H36+300)</f>
        <v>50100</v>
      </c>
      <c r="H36" s="192">
        <f>(I36+300)</f>
        <v>49800</v>
      </c>
      <c r="I36" s="192">
        <v>49500</v>
      </c>
      <c r="J36" s="187">
        <v>41</v>
      </c>
    </row>
    <row r="37" ht="42" customHeight="1">
      <c r="A37" t="s" s="49">
        <v>248</v>
      </c>
      <c r="B37" t="s" s="188">
        <v>67</v>
      </c>
      <c r="C37" s="206">
        <f>D37*E37/1000</f>
        <v>24957</v>
      </c>
      <c r="D37" s="207">
        <v>354</v>
      </c>
      <c r="E37" s="192">
        <f>(F37+500)</f>
        <v>70500</v>
      </c>
      <c r="F37" s="192">
        <f>(G37+500)</f>
        <v>70000</v>
      </c>
      <c r="G37" s="192">
        <f>(H37+300)</f>
        <v>69500</v>
      </c>
      <c r="H37" s="192">
        <f>(I37+300)</f>
        <v>69200</v>
      </c>
      <c r="I37" s="192">
        <v>68900</v>
      </c>
      <c r="J37" s="187">
        <v>41</v>
      </c>
    </row>
    <row r="38" ht="42" customHeight="1">
      <c r="A38" t="s" s="49">
        <v>249</v>
      </c>
      <c r="B38" t="s" s="188">
        <v>67</v>
      </c>
      <c r="C38" s="206">
        <f>D38*E38/1000</f>
        <v>30667.5</v>
      </c>
      <c r="D38" s="207">
        <v>435</v>
      </c>
      <c r="E38" s="192">
        <f>(F38+500)</f>
        <v>70500</v>
      </c>
      <c r="F38" s="192">
        <f>(G38+500)</f>
        <v>70000</v>
      </c>
      <c r="G38" s="192">
        <f>(H38+300)</f>
        <v>69500</v>
      </c>
      <c r="H38" s="192">
        <f>(I38+300)</f>
        <v>69200</v>
      </c>
      <c r="I38" s="192">
        <v>68900</v>
      </c>
      <c r="J38" s="187">
        <v>50</v>
      </c>
    </row>
    <row r="39" ht="42" customHeight="1" hidden="1">
      <c r="A39" t="s" s="49">
        <v>249</v>
      </c>
      <c r="B39" t="s" s="188">
        <v>250</v>
      </c>
      <c r="C39" s="206">
        <f>D39*E39/1000</f>
        <v>30667.5</v>
      </c>
      <c r="D39" s="207">
        <v>435</v>
      </c>
      <c r="E39" s="192">
        <f>(F39+500)</f>
        <v>70500</v>
      </c>
      <c r="F39" s="192">
        <f>(G39+500)</f>
        <v>70000</v>
      </c>
      <c r="G39" s="192">
        <f>(H39+300)</f>
        <v>69500</v>
      </c>
      <c r="H39" s="192">
        <f>(I39+300)</f>
        <v>69200</v>
      </c>
      <c r="I39" s="192">
        <v>68900</v>
      </c>
      <c r="J39" s="187">
        <v>50</v>
      </c>
    </row>
    <row r="40" ht="42" customHeight="1">
      <c r="A40" t="s" s="49">
        <v>251</v>
      </c>
      <c r="B40" t="s" s="188">
        <v>67</v>
      </c>
      <c r="C40" s="206">
        <f>D40*E40/1000</f>
        <v>39973.5</v>
      </c>
      <c r="D40" s="207">
        <v>567</v>
      </c>
      <c r="E40" s="192">
        <f>(F40+500)</f>
        <v>70500</v>
      </c>
      <c r="F40" s="192">
        <f>(G40+500)</f>
        <v>70000</v>
      </c>
      <c r="G40" s="192">
        <f>(H40+300)</f>
        <v>69500</v>
      </c>
      <c r="H40" s="192">
        <f>(I40+300)</f>
        <v>69200</v>
      </c>
      <c r="I40" s="192">
        <v>68900</v>
      </c>
      <c r="J40" s="187">
        <v>65</v>
      </c>
    </row>
    <row r="41" ht="42" customHeight="1">
      <c r="A41" t="s" s="49">
        <v>252</v>
      </c>
      <c r="B41" t="s" s="188">
        <v>67</v>
      </c>
      <c r="C41" s="206">
        <f>D41*E41/1000</f>
        <v>50901</v>
      </c>
      <c r="D41" s="207">
        <v>722</v>
      </c>
      <c r="E41" s="192">
        <f>(F41+500)</f>
        <v>70500</v>
      </c>
      <c r="F41" s="192">
        <f>(G41+500)</f>
        <v>70000</v>
      </c>
      <c r="G41" s="192">
        <f>(H41+300)</f>
        <v>69500</v>
      </c>
      <c r="H41" s="192">
        <f>(I41+300)</f>
        <v>69200</v>
      </c>
      <c r="I41" s="192">
        <v>68900</v>
      </c>
      <c r="J41" s="187">
        <v>82</v>
      </c>
    </row>
    <row r="42" ht="42" customHeight="1">
      <c r="A42" t="s" s="49">
        <v>253</v>
      </c>
      <c r="B42" t="s" s="188">
        <v>67</v>
      </c>
      <c r="C42" s="206">
        <f>D42*E42/1000</f>
        <v>60066</v>
      </c>
      <c r="D42" s="207">
        <v>852</v>
      </c>
      <c r="E42" s="192">
        <f>(F42+500)</f>
        <v>70500</v>
      </c>
      <c r="F42" s="192">
        <f>(G42+500)</f>
        <v>70000</v>
      </c>
      <c r="G42" s="192">
        <f>(H42+300)</f>
        <v>69500</v>
      </c>
      <c r="H42" s="192">
        <f>(I42+300)</f>
        <v>69200</v>
      </c>
      <c r="I42" s="192">
        <v>68900</v>
      </c>
      <c r="J42" s="187">
        <v>95</v>
      </c>
    </row>
    <row r="43" ht="42" customHeight="1">
      <c r="A43" t="s" s="49">
        <v>254</v>
      </c>
      <c r="B43" t="s" s="188">
        <v>67</v>
      </c>
      <c r="C43" s="206">
        <f>D43*E43/1000</f>
        <v>71568</v>
      </c>
      <c r="D43" s="207">
        <v>994</v>
      </c>
      <c r="E43" s="192">
        <f>(F43+500)</f>
        <v>72000</v>
      </c>
      <c r="F43" s="192">
        <f>(G43+500)</f>
        <v>71500</v>
      </c>
      <c r="G43" s="192">
        <f>(H43+300)</f>
        <v>71000</v>
      </c>
      <c r="H43" s="192">
        <f>(I43+300)</f>
        <v>70700</v>
      </c>
      <c r="I43" s="192">
        <v>70400</v>
      </c>
      <c r="J43" s="187">
        <v>111</v>
      </c>
    </row>
    <row r="44" ht="42" customHeight="1" hidden="1">
      <c r="A44" t="s" s="49">
        <v>254</v>
      </c>
      <c r="B44" t="s" s="188">
        <v>250</v>
      </c>
      <c r="C44" s="206">
        <f>D44*E44/1000</f>
        <v>61628</v>
      </c>
      <c r="D44" s="207">
        <v>994</v>
      </c>
      <c r="E44" s="192">
        <f>(F44+500)</f>
        <v>62000</v>
      </c>
      <c r="F44" s="192">
        <f>(G44+500)</f>
        <v>61500</v>
      </c>
      <c r="G44" s="192">
        <f>(H44+300)</f>
        <v>61000</v>
      </c>
      <c r="H44" s="192">
        <f>(I44+300)</f>
        <v>60700</v>
      </c>
      <c r="I44" s="192">
        <v>60400</v>
      </c>
      <c r="J44" s="187">
        <v>111</v>
      </c>
    </row>
    <row r="45" ht="42" customHeight="1">
      <c r="A45" t="s" s="49">
        <v>255</v>
      </c>
      <c r="B45" t="s" s="188">
        <v>67</v>
      </c>
      <c r="C45" s="206">
        <f>D45*E45/1000</f>
        <v>81864</v>
      </c>
      <c r="D45" s="207">
        <v>1137</v>
      </c>
      <c r="E45" s="192">
        <f>(F45+500)</f>
        <v>72000</v>
      </c>
      <c r="F45" s="192">
        <f>(G45+500)</f>
        <v>71500</v>
      </c>
      <c r="G45" s="192">
        <f>(H45+300)</f>
        <v>71000</v>
      </c>
      <c r="H45" s="192">
        <f>(I45+300)</f>
        <v>70700</v>
      </c>
      <c r="I45" s="192">
        <v>70400</v>
      </c>
      <c r="J45" s="187">
        <v>129</v>
      </c>
    </row>
    <row r="46" ht="42" customHeight="1" hidden="1">
      <c r="A46" t="s" s="49">
        <v>256</v>
      </c>
      <c r="B46" t="s" s="188">
        <v>67</v>
      </c>
      <c r="C46" s="206">
        <f>D46*E46/1000</f>
        <v>128397.5</v>
      </c>
      <c r="D46" s="207">
        <v>1265</v>
      </c>
      <c r="E46" s="192">
        <f>(F46+500)</f>
        <v>101500</v>
      </c>
      <c r="F46" s="192">
        <f>(G46+500)</f>
        <v>101000</v>
      </c>
      <c r="G46" s="192">
        <f>(H46+300)</f>
        <v>100500</v>
      </c>
      <c r="H46" s="192">
        <f>(I46+300)</f>
        <v>100200</v>
      </c>
      <c r="I46" s="192">
        <v>99900</v>
      </c>
      <c r="J46" s="187">
        <v>141</v>
      </c>
    </row>
    <row r="47" ht="42" customHeight="1" hidden="1">
      <c r="A47" t="s" s="49">
        <v>255</v>
      </c>
      <c r="B47" t="s" s="188">
        <v>250</v>
      </c>
      <c r="C47" s="206">
        <f>D47*E47/1000</f>
        <v>115405.5</v>
      </c>
      <c r="D47" s="207">
        <v>1137</v>
      </c>
      <c r="E47" s="192">
        <f>(F47+500)</f>
        <v>101500</v>
      </c>
      <c r="F47" s="192">
        <f>(G47+500)</f>
        <v>101000</v>
      </c>
      <c r="G47" s="192">
        <f>(H47+300)</f>
        <v>100500</v>
      </c>
      <c r="H47" s="192">
        <f>(I47+300)</f>
        <v>100200</v>
      </c>
      <c r="I47" s="192">
        <v>99900</v>
      </c>
      <c r="J47" s="187">
        <v>127</v>
      </c>
    </row>
    <row r="48" ht="42" customHeight="1">
      <c r="A48" t="s" s="49">
        <v>257</v>
      </c>
      <c r="B48" t="s" s="188">
        <v>67</v>
      </c>
      <c r="C48" s="206">
        <f>D48*E48/1000</f>
        <v>119952</v>
      </c>
      <c r="D48" s="207">
        <v>1428</v>
      </c>
      <c r="E48" s="192">
        <f>(F48+500)</f>
        <v>84000</v>
      </c>
      <c r="F48" s="192">
        <f>(G48+500)</f>
        <v>83500</v>
      </c>
      <c r="G48" s="192">
        <f>(H48+300)</f>
        <v>83000</v>
      </c>
      <c r="H48" s="192">
        <f>(I48+300)</f>
        <v>82700</v>
      </c>
      <c r="I48" s="192">
        <v>82400</v>
      </c>
      <c r="J48" s="187">
        <v>160</v>
      </c>
    </row>
    <row r="49" ht="42" customHeight="1">
      <c r="A49" t="s" s="49">
        <v>258</v>
      </c>
      <c r="B49" t="s" s="188">
        <v>67</v>
      </c>
      <c r="C49" s="206">
        <f>D49*E49/1000</f>
        <v>141100</v>
      </c>
      <c r="D49" s="207">
        <v>1700</v>
      </c>
      <c r="E49" s="192">
        <f>(F49+500)</f>
        <v>83000</v>
      </c>
      <c r="F49" s="192">
        <f>(G49+500)</f>
        <v>82500</v>
      </c>
      <c r="G49" s="192">
        <v>82000</v>
      </c>
      <c r="H49" t="s" s="194">
        <v>183</v>
      </c>
      <c r="I49" t="s" s="194">
        <v>183</v>
      </c>
      <c r="J49" s="187">
        <v>190</v>
      </c>
    </row>
    <row r="50" ht="42" customHeight="1">
      <c r="A50" t="s" s="50">
        <v>259</v>
      </c>
      <c r="B50" t="s" s="197">
        <v>67</v>
      </c>
      <c r="C50" s="208">
        <f>D50*E50/1000</f>
        <v>179928</v>
      </c>
      <c r="D50" s="209">
        <v>2142</v>
      </c>
      <c r="E50" s="201">
        <f>(F50+500)</f>
        <v>84000</v>
      </c>
      <c r="F50" s="201">
        <f>(G50+500)</f>
        <v>83500</v>
      </c>
      <c r="G50" s="201">
        <f>(H50+300)</f>
        <v>83000</v>
      </c>
      <c r="H50" s="201">
        <f>(I50+300)</f>
        <v>82700</v>
      </c>
      <c r="I50" s="201">
        <v>82400</v>
      </c>
      <c r="J50" s="210">
        <v>240</v>
      </c>
    </row>
    <row r="51" ht="42" customHeight="1" hidden="1">
      <c r="A51" t="s" s="211">
        <v>260</v>
      </c>
      <c r="B51" t="s" s="60">
        <v>67</v>
      </c>
      <c r="C51" s="212"/>
      <c r="D51" s="186">
        <v>0</v>
      </c>
      <c r="E51" s="64">
        <f>(F51+1000)</f>
        <v>109000</v>
      </c>
      <c r="F51" s="64">
        <f>(G51+500)</f>
        <v>108000</v>
      </c>
      <c r="G51" s="64">
        <v>107500</v>
      </c>
      <c r="H51" t="s" s="61">
        <v>183</v>
      </c>
      <c r="I51" t="s" s="61">
        <v>183</v>
      </c>
      <c r="J51" s="213">
        <v>400</v>
      </c>
    </row>
    <row r="52" ht="42" customHeight="1" hidden="1">
      <c r="A52" t="s" s="211">
        <v>261</v>
      </c>
      <c r="B52" t="s" s="60">
        <v>67</v>
      </c>
      <c r="C52" s="212"/>
      <c r="D52" s="186">
        <v>0</v>
      </c>
      <c r="E52" s="64">
        <f>(F52+1000)</f>
        <v>82800</v>
      </c>
      <c r="F52" s="64">
        <f>(G52+500)</f>
        <v>81800</v>
      </c>
      <c r="G52" s="64">
        <v>81300</v>
      </c>
      <c r="H52" t="s" s="61">
        <v>183</v>
      </c>
      <c r="I52" t="s" s="61">
        <v>183</v>
      </c>
      <c r="J52" s="213">
        <v>475</v>
      </c>
    </row>
    <row r="53" ht="42" customHeight="1" hidden="1">
      <c r="A53" t="s" s="211">
        <v>262</v>
      </c>
      <c r="B53" t="s" s="60">
        <v>67</v>
      </c>
      <c r="C53" s="212"/>
      <c r="D53" s="186">
        <v>0</v>
      </c>
      <c r="E53" s="64">
        <f>(F53+1000)</f>
        <v>82800</v>
      </c>
      <c r="F53" s="64">
        <f>(G53+500)</f>
        <v>81800</v>
      </c>
      <c r="G53" s="64">
        <v>81300</v>
      </c>
      <c r="H53" t="s" s="61">
        <v>183</v>
      </c>
      <c r="I53" t="s" s="61">
        <v>183</v>
      </c>
      <c r="J53" s="213">
        <v>555</v>
      </c>
    </row>
    <row r="54" ht="42" customHeight="1" hidden="1">
      <c r="A54" t="s" s="211">
        <v>263</v>
      </c>
      <c r="B54" t="s" s="60">
        <v>67</v>
      </c>
      <c r="C54" s="212"/>
      <c r="D54" s="186">
        <v>0</v>
      </c>
      <c r="E54" s="64">
        <f>(F54+1000)</f>
        <v>80000</v>
      </c>
      <c r="F54" s="64">
        <f>(G54+500)</f>
        <v>79000</v>
      </c>
      <c r="G54" s="64">
        <v>78500</v>
      </c>
      <c r="H54" t="s" s="61">
        <v>183</v>
      </c>
      <c r="I54" t="s" s="61">
        <v>183</v>
      </c>
      <c r="J54" s="213">
        <v>635</v>
      </c>
    </row>
    <row r="55" ht="42" customHeight="1" hidden="1">
      <c r="A55" t="s" s="211">
        <v>264</v>
      </c>
      <c r="B55" t="s" s="60">
        <v>67</v>
      </c>
      <c r="C55" s="212"/>
      <c r="D55" s="186">
        <v>2855</v>
      </c>
      <c r="E55" s="64">
        <f>(F55+500)</f>
        <v>114400</v>
      </c>
      <c r="F55" s="64">
        <f>(G55+300)</f>
        <v>113900</v>
      </c>
      <c r="G55" s="64">
        <f>(H55+300)</f>
        <v>113600</v>
      </c>
      <c r="H55" s="64">
        <f>(I55+300)</f>
        <v>113300</v>
      </c>
      <c r="I55" s="64">
        <v>113000</v>
      </c>
      <c r="J55" s="213">
        <v>320</v>
      </c>
    </row>
    <row r="56" ht="42" customHeight="1" hidden="1">
      <c r="A56" t="s" s="211">
        <v>265</v>
      </c>
      <c r="B56" t="s" s="60">
        <v>67</v>
      </c>
      <c r="C56" s="212"/>
      <c r="D56" s="186">
        <v>3266</v>
      </c>
      <c r="E56" s="64">
        <f>(F56+500)</f>
        <v>114400</v>
      </c>
      <c r="F56" s="64">
        <f>(G56+300)</f>
        <v>113900</v>
      </c>
      <c r="G56" s="64">
        <f>(H56+300)</f>
        <v>113600</v>
      </c>
      <c r="H56" s="64">
        <f>(I56+300)</f>
        <v>113300</v>
      </c>
      <c r="I56" s="64">
        <v>113000</v>
      </c>
      <c r="J56" s="213">
        <v>365</v>
      </c>
    </row>
    <row r="57" ht="42" customHeight="1">
      <c r="A57" t="s" s="214">
        <v>266</v>
      </c>
      <c r="B57" s="215"/>
      <c r="C57" s="182"/>
      <c r="D57" s="67"/>
      <c r="E57" s="182"/>
      <c r="F57" s="182"/>
      <c r="G57" s="182"/>
      <c r="H57" s="182"/>
      <c r="I57" s="67"/>
      <c r="J57" s="145"/>
    </row>
    <row r="58" ht="42" customHeight="1">
      <c r="A58" t="s" s="216">
        <v>267</v>
      </c>
      <c r="B58" t="s" s="217">
        <v>268</v>
      </c>
      <c r="C58" s="206">
        <f>D58*E58/1000</f>
        <v>1426.25</v>
      </c>
      <c r="D58" s="218">
        <v>12.5</v>
      </c>
      <c r="E58" s="192">
        <f>(F58+500)</f>
        <v>114100</v>
      </c>
      <c r="F58" s="192">
        <f>(G58+500)</f>
        <v>113600</v>
      </c>
      <c r="G58" s="192">
        <f>(H58+300)</f>
        <v>113100</v>
      </c>
      <c r="H58" s="192">
        <f>(I58+300)</f>
        <v>112800</v>
      </c>
      <c r="I58" s="219">
        <v>112500</v>
      </c>
      <c r="J58" s="220"/>
    </row>
    <row r="59" ht="42" customHeight="1">
      <c r="A59" t="s" s="49">
        <v>269</v>
      </c>
      <c r="B59" t="s" s="188">
        <v>268</v>
      </c>
      <c r="C59" s="206">
        <f>D59*E59/1000</f>
        <v>1541.4</v>
      </c>
      <c r="D59" s="207">
        <v>14</v>
      </c>
      <c r="E59" s="192">
        <f>(F59+500)</f>
        <v>110100</v>
      </c>
      <c r="F59" s="192">
        <f>(G59+500)</f>
        <v>109600</v>
      </c>
      <c r="G59" s="192">
        <f>(H59+300)</f>
        <v>109100</v>
      </c>
      <c r="H59" s="192">
        <f>(I59+300)</f>
        <v>108800</v>
      </c>
      <c r="I59" s="192">
        <v>108500</v>
      </c>
      <c r="J59" s="187"/>
    </row>
    <row r="60" ht="42" customHeight="1" hidden="1">
      <c r="A60" t="s" s="49">
        <v>270</v>
      </c>
      <c r="B60" t="s" s="188">
        <v>268</v>
      </c>
      <c r="C60" s="206">
        <f>D60*E60/1000</f>
        <v>1926.75</v>
      </c>
      <c r="D60" s="207">
        <v>17.5</v>
      </c>
      <c r="E60" s="192">
        <f>(F60+500)</f>
        <v>110100</v>
      </c>
      <c r="F60" s="192">
        <f>(G60+500)</f>
        <v>109600</v>
      </c>
      <c r="G60" s="192">
        <f>(H60+300)</f>
        <v>109100</v>
      </c>
      <c r="H60" s="192">
        <f>(I60+300)</f>
        <v>108800</v>
      </c>
      <c r="I60" s="192">
        <v>108500</v>
      </c>
      <c r="J60" s="187"/>
    </row>
    <row r="61" ht="42" customHeight="1">
      <c r="A61" t="s" s="49">
        <v>271</v>
      </c>
      <c r="B61" t="s" s="188">
        <v>268</v>
      </c>
      <c r="C61" s="206">
        <f>D61*E61/1000</f>
        <v>1981.8</v>
      </c>
      <c r="D61" s="207">
        <v>18</v>
      </c>
      <c r="E61" s="192">
        <f>(F61+500)</f>
        <v>110100</v>
      </c>
      <c r="F61" s="192">
        <f>(G61+500)</f>
        <v>109600</v>
      </c>
      <c r="G61" s="192">
        <f>(H61+300)</f>
        <v>109100</v>
      </c>
      <c r="H61" s="192">
        <f>(I61+300)</f>
        <v>108800</v>
      </c>
      <c r="I61" s="192">
        <v>108500</v>
      </c>
      <c r="J61" s="187"/>
    </row>
    <row r="62" ht="42" customHeight="1">
      <c r="A62" t="s" s="49">
        <v>272</v>
      </c>
      <c r="B62" t="s" s="188">
        <v>268</v>
      </c>
      <c r="C62" s="206">
        <f>D62*E62/1000</f>
        <v>2202</v>
      </c>
      <c r="D62" s="207">
        <v>20</v>
      </c>
      <c r="E62" s="192">
        <f>(F62+500)</f>
        <v>110100</v>
      </c>
      <c r="F62" s="192">
        <f>(G62+500)</f>
        <v>109600</v>
      </c>
      <c r="G62" s="192">
        <f>(H62+300)</f>
        <v>109100</v>
      </c>
      <c r="H62" s="192">
        <f>(I62+300)</f>
        <v>108800</v>
      </c>
      <c r="I62" s="192">
        <v>108500</v>
      </c>
      <c r="J62" s="187"/>
    </row>
    <row r="63" ht="42" customHeight="1">
      <c r="A63" t="s" s="49">
        <v>273</v>
      </c>
      <c r="B63" t="s" s="188">
        <v>274</v>
      </c>
      <c r="C63" s="206">
        <f>D63*E63/1000</f>
        <v>2827.5</v>
      </c>
      <c r="D63" s="207">
        <v>25</v>
      </c>
      <c r="E63" s="192">
        <f>(F63+500)</f>
        <v>113100</v>
      </c>
      <c r="F63" s="192">
        <f>(G63+500)</f>
        <v>112600</v>
      </c>
      <c r="G63" s="192">
        <f>(H63+300)</f>
        <v>112100</v>
      </c>
      <c r="H63" s="192">
        <f>(I63+300)</f>
        <v>111800</v>
      </c>
      <c r="I63" s="192">
        <v>111500</v>
      </c>
      <c r="J63" s="187"/>
    </row>
    <row r="64" ht="42" customHeight="1">
      <c r="A64" t="s" s="49">
        <v>275</v>
      </c>
      <c r="B64" t="s" s="188">
        <v>268</v>
      </c>
      <c r="C64" s="206">
        <f>D64*E64/1000</f>
        <v>3393</v>
      </c>
      <c r="D64" s="207">
        <v>30</v>
      </c>
      <c r="E64" s="192">
        <f>(F64+500)</f>
        <v>113100</v>
      </c>
      <c r="F64" s="192">
        <f>(G64+500)</f>
        <v>112600</v>
      </c>
      <c r="G64" s="192">
        <f>(H64+300)</f>
        <v>112100</v>
      </c>
      <c r="H64" s="192">
        <f>(I64+300)</f>
        <v>111800</v>
      </c>
      <c r="I64" s="192">
        <v>111500</v>
      </c>
      <c r="J64" s="187"/>
    </row>
    <row r="65" ht="42" customHeight="1">
      <c r="A65" t="s" s="49">
        <v>276</v>
      </c>
      <c r="B65" t="s" s="188">
        <v>268</v>
      </c>
      <c r="C65" s="206">
        <f>D65*E65/1000</f>
        <v>4297.8</v>
      </c>
      <c r="D65" s="207">
        <v>38</v>
      </c>
      <c r="E65" s="192">
        <f>(F65+500)</f>
        <v>113100</v>
      </c>
      <c r="F65" s="192">
        <f>(G65+500)</f>
        <v>112600</v>
      </c>
      <c r="G65" s="192">
        <f>(H65+300)</f>
        <v>112100</v>
      </c>
      <c r="H65" s="192">
        <f>(I65+300)</f>
        <v>111800</v>
      </c>
      <c r="I65" s="192">
        <v>111500</v>
      </c>
      <c r="J65" s="187"/>
    </row>
    <row r="66" ht="42" customHeight="1" hidden="1">
      <c r="A66" t="s" s="49">
        <v>277</v>
      </c>
      <c r="B66" t="s" s="188">
        <v>268</v>
      </c>
      <c r="C66" s="206">
        <f>D66*E66/1000</f>
        <v>5089.5</v>
      </c>
      <c r="D66" s="207">
        <v>45</v>
      </c>
      <c r="E66" s="192">
        <f>(F66+500)</f>
        <v>113100</v>
      </c>
      <c r="F66" s="192">
        <f>(G66+500)</f>
        <v>112600</v>
      </c>
      <c r="G66" s="192">
        <f>(H66+300)</f>
        <v>112100</v>
      </c>
      <c r="H66" s="192">
        <f>(I66+300)</f>
        <v>111800</v>
      </c>
      <c r="I66" s="192">
        <v>111500</v>
      </c>
      <c r="J66" s="187"/>
    </row>
    <row r="67" ht="42" customHeight="1">
      <c r="A67" t="s" s="49">
        <v>278</v>
      </c>
      <c r="B67" t="s" s="188">
        <v>268</v>
      </c>
      <c r="C67" s="206">
        <f>D67*E67/1000</f>
        <v>5655</v>
      </c>
      <c r="D67" s="207">
        <v>50</v>
      </c>
      <c r="E67" s="192">
        <f>(F67+500)</f>
        <v>113100</v>
      </c>
      <c r="F67" s="192">
        <f>(G67+500)</f>
        <v>112600</v>
      </c>
      <c r="G67" s="192">
        <f>(H67+300)</f>
        <v>112100</v>
      </c>
      <c r="H67" s="192">
        <f>(I67+300)</f>
        <v>111800</v>
      </c>
      <c r="I67" s="192">
        <v>111500</v>
      </c>
      <c r="J67" s="187"/>
    </row>
    <row r="68" ht="42" customHeight="1">
      <c r="A68" t="s" s="50">
        <v>279</v>
      </c>
      <c r="B68" t="s" s="197">
        <v>268</v>
      </c>
      <c r="C68" s="208">
        <f>D68*E68/1000</f>
        <v>8482.5</v>
      </c>
      <c r="D68" s="209">
        <v>75</v>
      </c>
      <c r="E68" s="201">
        <f>(F68+500)</f>
        <v>113100</v>
      </c>
      <c r="F68" s="201">
        <f>(G68+500)</f>
        <v>112600</v>
      </c>
      <c r="G68" s="201">
        <f>(H68+300)</f>
        <v>112100</v>
      </c>
      <c r="H68" s="201">
        <f>(I68+300)</f>
        <v>111800</v>
      </c>
      <c r="I68" s="201">
        <v>111500</v>
      </c>
      <c r="J68" s="210"/>
    </row>
    <row r="69" ht="42" customHeight="1">
      <c r="A69" t="s" s="214">
        <v>280</v>
      </c>
      <c r="B69" s="215"/>
      <c r="C69" s="182"/>
      <c r="D69" s="67"/>
      <c r="E69" s="182"/>
      <c r="F69" s="182"/>
      <c r="G69" s="182"/>
      <c r="H69" s="182"/>
      <c r="I69" s="67"/>
      <c r="J69" s="145"/>
    </row>
    <row r="70" ht="42" customHeight="1">
      <c r="A70" t="s" s="216">
        <v>281</v>
      </c>
      <c r="B70" t="s" s="217">
        <v>282</v>
      </c>
      <c r="C70" s="206">
        <f>D70*E70/1000</f>
        <v>3586.25</v>
      </c>
      <c r="D70" s="221">
        <v>47.5</v>
      </c>
      <c r="E70" s="192">
        <f>(F70+500)</f>
        <v>75500</v>
      </c>
      <c r="F70" s="192">
        <f>(G70+500)</f>
        <v>75000</v>
      </c>
      <c r="G70" s="192">
        <f>(H70+300)</f>
        <v>74500</v>
      </c>
      <c r="H70" s="192">
        <f>(I70+300)</f>
        <v>74200</v>
      </c>
      <c r="I70" s="222">
        <v>73900</v>
      </c>
      <c r="J70" s="220"/>
    </row>
    <row r="71" ht="42" customHeight="1">
      <c r="A71" t="s" s="49">
        <v>283</v>
      </c>
      <c r="B71" t="s" s="188">
        <v>282</v>
      </c>
      <c r="C71" s="206">
        <f>D71*E71/1000</f>
        <v>5360.5</v>
      </c>
      <c r="D71" s="204">
        <v>71</v>
      </c>
      <c r="E71" s="192">
        <f>(F71+500)</f>
        <v>75500</v>
      </c>
      <c r="F71" s="192">
        <f>(G71+500)</f>
        <v>75000</v>
      </c>
      <c r="G71" s="192">
        <f>(H71+300)</f>
        <v>74500</v>
      </c>
      <c r="H71" s="192">
        <f>(I71+300)</f>
        <v>74200</v>
      </c>
      <c r="I71" s="222">
        <v>73900</v>
      </c>
      <c r="J71" s="187"/>
    </row>
    <row r="72" ht="42" customHeight="1">
      <c r="A72" t="s" s="49">
        <v>284</v>
      </c>
      <c r="B72" t="s" s="188">
        <v>282</v>
      </c>
      <c r="C72" s="206">
        <f>D72*E72/1000</f>
        <v>4303.5</v>
      </c>
      <c r="D72" s="204">
        <v>57</v>
      </c>
      <c r="E72" s="192">
        <f>(F72+500)</f>
        <v>75500</v>
      </c>
      <c r="F72" s="192">
        <f>(G72+500)</f>
        <v>75000</v>
      </c>
      <c r="G72" s="192">
        <f>(H72+300)</f>
        <v>74500</v>
      </c>
      <c r="H72" s="192">
        <f>(I72+300)</f>
        <v>74200</v>
      </c>
      <c r="I72" s="222">
        <v>73900</v>
      </c>
      <c r="J72" s="187"/>
    </row>
    <row r="73" ht="42" customHeight="1">
      <c r="A73" t="s" s="49">
        <v>285</v>
      </c>
      <c r="B73" t="s" s="188">
        <v>282</v>
      </c>
      <c r="C73" s="206">
        <f>D73*E73/1000</f>
        <v>4454.5</v>
      </c>
      <c r="D73" s="204">
        <v>59</v>
      </c>
      <c r="E73" s="192">
        <f>(F73+500)</f>
        <v>75500</v>
      </c>
      <c r="F73" s="192">
        <f>(G73+500)</f>
        <v>75000</v>
      </c>
      <c r="G73" s="192">
        <f>(H73+300)</f>
        <v>74500</v>
      </c>
      <c r="H73" s="192">
        <f>(I73+300)</f>
        <v>74200</v>
      </c>
      <c r="I73" s="222">
        <v>73900</v>
      </c>
      <c r="J73" s="187"/>
    </row>
    <row r="74" ht="42" customHeight="1" hidden="1">
      <c r="A74" t="s" s="49">
        <v>286</v>
      </c>
      <c r="B74" t="s" s="188">
        <v>282</v>
      </c>
      <c r="C74" s="206">
        <f>D74*E74/1000</f>
        <v>2151.75</v>
      </c>
      <c r="D74" s="204">
        <v>28.5</v>
      </c>
      <c r="E74" s="192">
        <f>(F74+500)</f>
        <v>75500</v>
      </c>
      <c r="F74" s="192">
        <f>(G74+500)</f>
        <v>75000</v>
      </c>
      <c r="G74" s="223">
        <f>(H74+300)</f>
        <v>74500</v>
      </c>
      <c r="H74" s="223">
        <f>(I74+300)</f>
        <v>74200</v>
      </c>
      <c r="I74" s="222">
        <v>73900</v>
      </c>
      <c r="J74" s="187"/>
    </row>
    <row r="75" ht="42" customHeight="1" hidden="1">
      <c r="A75" t="s" s="49">
        <v>287</v>
      </c>
      <c r="B75" t="s" s="188">
        <v>282</v>
      </c>
      <c r="C75" s="206">
        <f>D75*E75/1000</f>
        <v>4605.5</v>
      </c>
      <c r="D75" s="204">
        <v>61</v>
      </c>
      <c r="E75" s="192">
        <f>(F75+500)</f>
        <v>75500</v>
      </c>
      <c r="F75" s="192">
        <f>(G75+500)</f>
        <v>75000</v>
      </c>
      <c r="G75" s="223">
        <f>(H75+300)</f>
        <v>74500</v>
      </c>
      <c r="H75" s="223">
        <f>(I75+300)</f>
        <v>74200</v>
      </c>
      <c r="I75" s="222">
        <v>73900</v>
      </c>
      <c r="J75" s="187"/>
    </row>
    <row r="76" ht="42" customHeight="1" hidden="1">
      <c r="A76" t="s" s="49">
        <v>288</v>
      </c>
      <c r="B76" t="s" s="188">
        <v>282</v>
      </c>
      <c r="C76" s="206">
        <f>D76*E76/1000</f>
        <v>2114</v>
      </c>
      <c r="D76" s="204">
        <v>28</v>
      </c>
      <c r="E76" s="192">
        <f>(F76+500)</f>
        <v>75500</v>
      </c>
      <c r="F76" s="192">
        <f>(G76+500)</f>
        <v>75000</v>
      </c>
      <c r="G76" s="223">
        <f>(H76+300)</f>
        <v>74500</v>
      </c>
      <c r="H76" s="223">
        <f>(I76+300)</f>
        <v>74200</v>
      </c>
      <c r="I76" s="222">
        <v>73900</v>
      </c>
      <c r="J76" s="187"/>
    </row>
    <row r="77" ht="42" customHeight="1" hidden="1">
      <c r="A77" t="s" s="49">
        <v>285</v>
      </c>
      <c r="B77" t="s" s="188">
        <v>282</v>
      </c>
      <c r="C77" s="206">
        <f>D77*E77/1000</f>
        <v>4416.75</v>
      </c>
      <c r="D77" s="204">
        <v>58.5</v>
      </c>
      <c r="E77" s="192">
        <f>(F77+500)</f>
        <v>75500</v>
      </c>
      <c r="F77" s="192">
        <f>(G77+500)</f>
        <v>75000</v>
      </c>
      <c r="G77" s="223">
        <f>(H77+300)</f>
        <v>74500</v>
      </c>
      <c r="H77" s="223">
        <f>(I77+300)</f>
        <v>74200</v>
      </c>
      <c r="I77" s="222">
        <v>73900</v>
      </c>
      <c r="J77" s="187"/>
    </row>
    <row r="78" ht="36.95" customHeight="1">
      <c r="A78" t="s" s="50">
        <v>289</v>
      </c>
      <c r="B78" t="s" s="197">
        <v>282</v>
      </c>
      <c r="C78" s="208">
        <f>D78*E78/1000</f>
        <v>5134</v>
      </c>
      <c r="D78" s="224">
        <v>68</v>
      </c>
      <c r="E78" s="201">
        <f>(F78+500)</f>
        <v>75500</v>
      </c>
      <c r="F78" s="201">
        <f>(G78+500)</f>
        <v>75000</v>
      </c>
      <c r="G78" s="201">
        <f>(H78+300)</f>
        <v>74500</v>
      </c>
      <c r="H78" s="201">
        <f>(I78+300)</f>
        <v>74200</v>
      </c>
      <c r="I78" s="222">
        <v>73900</v>
      </c>
      <c r="J78" s="210"/>
    </row>
  </sheetData>
  <mergeCells count="8">
    <mergeCell ref="A57:J57"/>
    <mergeCell ref="A69:J69"/>
    <mergeCell ref="A7:J7"/>
    <mergeCell ref="A1:J1"/>
    <mergeCell ref="A2:J2"/>
    <mergeCell ref="A3:J3"/>
    <mergeCell ref="A4:J4"/>
    <mergeCell ref="A19:J19"/>
  </mergeCells>
  <pageMargins left="0.7" right="0.7" top="0.75" bottom="0.75" header="0" footer="0"/>
  <pageSetup firstPageNumber="1" fitToHeight="1" fitToWidth="1" scale="100" useFirstPageNumber="0" orientation="portrait" pageOrder="downThenOver"/>
  <headerFooter>
    <oddHeader>&amp;C&amp;"Calibri,Regular"&amp;8&amp;K000000Лист_гк_хк_оц_пвл</oddHeader>
    <oddFooter>&amp;C&amp;"Calibri,Regular"&amp;8&amp;K000000Страница 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dimension ref="A1:K45"/>
  <sheetViews>
    <sheetView workbookViewId="0" showGridLines="0" defaultGridColor="1"/>
  </sheetViews>
  <sheetFormatPr defaultColWidth="16.75" defaultRowHeight="15" customHeight="1" outlineLevelRow="0" outlineLevelCol="0"/>
  <cols>
    <col min="1" max="1" width="136.5" style="225" customWidth="1"/>
    <col min="2" max="2" width="27.75" style="225" customWidth="1"/>
    <col min="3" max="10" width="31.75" style="225" customWidth="1"/>
    <col min="11" max="11" width="13" style="225" customWidth="1"/>
    <col min="12" max="16384" width="16.75" style="225" customWidth="1"/>
  </cols>
  <sheetData>
    <row r="1" ht="36" customHeight="1">
      <c r="A1" t="s" s="168">
        <v>0</v>
      </c>
      <c r="B1" s="169"/>
      <c r="C1" s="169"/>
      <c r="D1" s="169"/>
      <c r="E1" s="169"/>
      <c r="F1" s="169"/>
      <c r="G1" s="169"/>
      <c r="H1" s="169"/>
      <c r="I1" s="169"/>
      <c r="J1" s="170"/>
      <c r="K1" s="226"/>
    </row>
    <row r="2" ht="41.25" customHeight="1">
      <c r="A2" t="s" s="171">
        <v>1</v>
      </c>
      <c r="B2" s="172"/>
      <c r="C2" s="172"/>
      <c r="D2" s="172"/>
      <c r="E2" s="172"/>
      <c r="F2" s="172"/>
      <c r="G2" s="172"/>
      <c r="H2" s="172"/>
      <c r="I2" s="172"/>
      <c r="J2" s="173"/>
      <c r="K2" s="227"/>
    </row>
    <row r="3" ht="42" customHeight="1">
      <c r="A3" t="s" s="103">
        <v>126</v>
      </c>
      <c r="B3" s="104"/>
      <c r="C3" s="104"/>
      <c r="D3" s="104"/>
      <c r="E3" s="104"/>
      <c r="F3" s="104"/>
      <c r="G3" s="104"/>
      <c r="H3" s="104"/>
      <c r="I3" s="104"/>
      <c r="J3" s="105"/>
      <c r="K3" s="227"/>
    </row>
    <row r="4" ht="42" customHeight="1">
      <c r="A4" t="s" s="141">
        <v>127</v>
      </c>
      <c r="B4" s="106"/>
      <c r="C4" s="106"/>
      <c r="D4" s="106"/>
      <c r="E4" s="106"/>
      <c r="F4" s="106"/>
      <c r="G4" s="106"/>
      <c r="H4" s="106"/>
      <c r="I4" s="106"/>
      <c r="J4" s="142"/>
      <c r="K4" s="228"/>
    </row>
    <row r="5" ht="42" customHeight="1">
      <c r="A5" t="s" s="229">
        <v>5</v>
      </c>
      <c r="B5" t="s" s="229">
        <v>15</v>
      </c>
      <c r="C5" t="s" s="229">
        <v>163</v>
      </c>
      <c r="D5" t="s" s="229">
        <v>290</v>
      </c>
      <c r="E5" t="s" s="229">
        <v>6</v>
      </c>
      <c r="F5" t="s" s="230">
        <v>10</v>
      </c>
      <c r="G5" t="s" s="230">
        <v>165</v>
      </c>
      <c r="H5" t="s" s="230">
        <v>12</v>
      </c>
      <c r="I5" t="s" s="230">
        <v>13</v>
      </c>
      <c r="J5" t="s" s="230">
        <v>14</v>
      </c>
      <c r="K5" s="231"/>
    </row>
    <row r="6" ht="42" customHeight="1">
      <c r="A6" t="s" s="72">
        <v>291</v>
      </c>
      <c r="B6" s="74"/>
      <c r="C6" s="31"/>
      <c r="D6" s="31"/>
      <c r="E6" s="31"/>
      <c r="F6" s="31"/>
      <c r="G6" s="31"/>
      <c r="H6" s="31"/>
      <c r="I6" s="31"/>
      <c r="J6" s="75"/>
      <c r="K6" s="232"/>
    </row>
    <row r="7" ht="43.5" customHeight="1">
      <c r="A7" t="s" s="203">
        <v>292</v>
      </c>
      <c r="B7" t="s" s="233">
        <v>293</v>
      </c>
      <c r="C7" s="234">
        <f>D7/6</f>
        <v>165.503333333333</v>
      </c>
      <c r="D7" s="235">
        <f>E7*F7/1000</f>
        <v>993.02</v>
      </c>
      <c r="E7" s="204">
        <v>8.199999999999999</v>
      </c>
      <c r="F7" s="236">
        <f>(G7+1000)</f>
        <v>121100</v>
      </c>
      <c r="G7" s="236">
        <f>(H7+500)</f>
        <v>120100</v>
      </c>
      <c r="H7" s="236">
        <f>(I7+300)</f>
        <v>119600</v>
      </c>
      <c r="I7" s="236">
        <f>(J7+300)</f>
        <v>119300</v>
      </c>
      <c r="J7" s="236">
        <v>119000</v>
      </c>
      <c r="K7" s="232"/>
    </row>
    <row r="8" ht="42" customHeight="1">
      <c r="A8" t="s" s="203">
        <v>294</v>
      </c>
      <c r="B8" t="s" s="233">
        <v>295</v>
      </c>
      <c r="C8" s="234">
        <f>D8/7.8</f>
        <v>164.571794871795</v>
      </c>
      <c r="D8" s="235">
        <f>E8*F8/1000</f>
        <v>1283.66</v>
      </c>
      <c r="E8" s="204">
        <v>10.6</v>
      </c>
      <c r="F8" s="236">
        <f>(G8+1000)</f>
        <v>121100</v>
      </c>
      <c r="G8" s="236">
        <f>(H8+500)</f>
        <v>120100</v>
      </c>
      <c r="H8" s="236">
        <f>(I8+300)</f>
        <v>119600</v>
      </c>
      <c r="I8" s="236">
        <f>(J8+300)</f>
        <v>119300</v>
      </c>
      <c r="J8" s="236">
        <v>119000</v>
      </c>
      <c r="K8" s="232"/>
    </row>
    <row r="9" ht="42" customHeight="1">
      <c r="A9" t="s" s="203">
        <v>296</v>
      </c>
      <c r="B9" t="s" s="233">
        <v>295</v>
      </c>
      <c r="C9" s="234">
        <f>D9/6</f>
        <v>215.961666666667</v>
      </c>
      <c r="D9" s="235">
        <f>E9*F9/1000</f>
        <v>1295.77</v>
      </c>
      <c r="E9" s="204">
        <v>10.7</v>
      </c>
      <c r="F9" s="236">
        <f>(G9+1000)</f>
        <v>121100</v>
      </c>
      <c r="G9" s="236">
        <f>(H9+500)</f>
        <v>120100</v>
      </c>
      <c r="H9" s="236">
        <f>(I9+300)</f>
        <v>119600</v>
      </c>
      <c r="I9" s="236">
        <f>(J9+300)</f>
        <v>119300</v>
      </c>
      <c r="J9" s="236">
        <v>119000</v>
      </c>
      <c r="K9" s="232"/>
    </row>
    <row r="10" ht="42" customHeight="1">
      <c r="A10" t="s" s="203">
        <v>297</v>
      </c>
      <c r="B10" t="s" s="233">
        <v>298</v>
      </c>
      <c r="C10" s="234">
        <f>D10/7.8</f>
        <v>212.701282051282</v>
      </c>
      <c r="D10" s="235">
        <f>E10*F10/1000</f>
        <v>1659.07</v>
      </c>
      <c r="E10" s="204">
        <v>13.7</v>
      </c>
      <c r="F10" s="236">
        <f>(G10+1000)</f>
        <v>121100</v>
      </c>
      <c r="G10" s="236">
        <f>(H10+500)</f>
        <v>120100</v>
      </c>
      <c r="H10" s="236">
        <f>(I10+300)</f>
        <v>119600</v>
      </c>
      <c r="I10" s="236">
        <f>(J10+300)</f>
        <v>119300</v>
      </c>
      <c r="J10" s="236">
        <v>119000</v>
      </c>
      <c r="K10" s="232"/>
    </row>
    <row r="11" ht="42" customHeight="1">
      <c r="A11" t="s" s="203">
        <v>299</v>
      </c>
      <c r="B11" t="s" s="233">
        <v>298</v>
      </c>
      <c r="C11" s="234">
        <f>D11/6</f>
        <v>248.85</v>
      </c>
      <c r="D11" s="235">
        <f>E11*F11/1000</f>
        <v>1493.1</v>
      </c>
      <c r="E11" s="204">
        <v>13.5</v>
      </c>
      <c r="F11" s="236">
        <f>(G11+1000)</f>
        <v>110600</v>
      </c>
      <c r="G11" s="236">
        <f>(H11+500)</f>
        <v>109600</v>
      </c>
      <c r="H11" s="236">
        <f>(I11+300)</f>
        <v>109100</v>
      </c>
      <c r="I11" s="236">
        <f>(J11+300)</f>
        <v>108800</v>
      </c>
      <c r="J11" s="236">
        <v>108500</v>
      </c>
      <c r="K11" s="232"/>
    </row>
    <row r="12" ht="42" customHeight="1">
      <c r="A12" t="s" s="203">
        <v>300</v>
      </c>
      <c r="B12" t="s" s="233">
        <v>298</v>
      </c>
      <c r="C12" s="234">
        <f>D12/7.8</f>
        <v>276.5</v>
      </c>
      <c r="D12" s="235">
        <f>E12*F12/1000</f>
        <v>2156.7</v>
      </c>
      <c r="E12" s="204">
        <v>19.5</v>
      </c>
      <c r="F12" s="236">
        <f>(G12+1000)</f>
        <v>110600</v>
      </c>
      <c r="G12" s="236">
        <f>(H12+500)</f>
        <v>109600</v>
      </c>
      <c r="H12" s="236">
        <f>(I12+300)</f>
        <v>109100</v>
      </c>
      <c r="I12" s="236">
        <f>(J12+300)</f>
        <v>108800</v>
      </c>
      <c r="J12" s="236">
        <v>108500</v>
      </c>
      <c r="K12" s="232"/>
    </row>
    <row r="13" ht="42" customHeight="1" hidden="1">
      <c r="A13" t="s" s="203">
        <v>301</v>
      </c>
      <c r="B13" t="s" s="233">
        <v>295</v>
      </c>
      <c r="C13" s="234">
        <f>D13/6</f>
        <v>431.3</v>
      </c>
      <c r="D13" s="235">
        <f>E13*F13/1000</f>
        <v>2587.8</v>
      </c>
      <c r="E13" s="204">
        <v>19</v>
      </c>
      <c r="F13" s="236">
        <f>(G13+1000)</f>
        <v>136200</v>
      </c>
      <c r="G13" s="236">
        <f>(H13+500)</f>
        <v>135200</v>
      </c>
      <c r="H13" s="236">
        <f>(I13+300)</f>
        <v>134700</v>
      </c>
      <c r="I13" s="236">
        <f>(J13+300)</f>
        <v>134400</v>
      </c>
      <c r="J13" s="236">
        <v>134100</v>
      </c>
      <c r="K13" s="232"/>
    </row>
    <row r="14" ht="42" customHeight="1">
      <c r="A14" t="s" s="203">
        <v>302</v>
      </c>
      <c r="B14" t="s" s="233">
        <v>298</v>
      </c>
      <c r="C14" s="234">
        <f>D14/6</f>
        <v>282.03</v>
      </c>
      <c r="D14" s="235">
        <f>E14*F14/1000</f>
        <v>1692.18</v>
      </c>
      <c r="E14" s="204">
        <v>15.3</v>
      </c>
      <c r="F14" s="236">
        <f>(G14+1000)</f>
        <v>110600</v>
      </c>
      <c r="G14" s="236">
        <f>(H14+500)</f>
        <v>109600</v>
      </c>
      <c r="H14" s="236">
        <f>(I14+300)</f>
        <v>109100</v>
      </c>
      <c r="I14" s="236">
        <f>(J14+300)</f>
        <v>108800</v>
      </c>
      <c r="J14" s="236">
        <v>108500</v>
      </c>
      <c r="K14" s="232"/>
    </row>
    <row r="15" ht="39" customHeight="1">
      <c r="A15" t="s" s="203">
        <v>303</v>
      </c>
      <c r="B15" t="s" s="233">
        <v>295</v>
      </c>
      <c r="C15" s="234">
        <f>D15/6</f>
        <v>322.583333333333</v>
      </c>
      <c r="D15" s="235">
        <f>E15*F15/1000</f>
        <v>1935.5</v>
      </c>
      <c r="E15" s="204">
        <v>17.5</v>
      </c>
      <c r="F15" s="236">
        <f>(G15+1000)</f>
        <v>110600</v>
      </c>
      <c r="G15" s="236">
        <f>(H15+500)</f>
        <v>109600</v>
      </c>
      <c r="H15" s="236">
        <f>(I15+300)</f>
        <v>109100</v>
      </c>
      <c r="I15" s="236">
        <f>(J15+300)</f>
        <v>108800</v>
      </c>
      <c r="J15" s="236">
        <v>108500</v>
      </c>
      <c r="K15" s="232"/>
    </row>
    <row r="16" ht="39" customHeight="1">
      <c r="A16" t="s" s="203">
        <v>304</v>
      </c>
      <c r="B16" t="s" s="233">
        <v>295</v>
      </c>
      <c r="C16" s="234">
        <f>D16/6</f>
        <v>364.98</v>
      </c>
      <c r="D16" s="235">
        <f>E16*F16/1000</f>
        <v>2189.88</v>
      </c>
      <c r="E16" s="204">
        <v>19.8</v>
      </c>
      <c r="F16" s="236">
        <f>(G16+1000)</f>
        <v>110600</v>
      </c>
      <c r="G16" s="236">
        <f>(H16+500)</f>
        <v>109600</v>
      </c>
      <c r="H16" s="236">
        <f>(I16+300)</f>
        <v>109100</v>
      </c>
      <c r="I16" s="236">
        <f>(J16+300)</f>
        <v>108800</v>
      </c>
      <c r="J16" s="236">
        <v>108500</v>
      </c>
      <c r="K16" s="232"/>
    </row>
    <row r="17" ht="39" customHeight="1">
      <c r="A17" t="s" s="203">
        <v>305</v>
      </c>
      <c r="B17" t="s" s="233">
        <v>295</v>
      </c>
      <c r="C17" s="234">
        <f>D17/7.8</f>
        <v>361.576923076923</v>
      </c>
      <c r="D17" s="235">
        <f>E17*F17/1000</f>
        <v>2820.3</v>
      </c>
      <c r="E17" s="204">
        <v>25.5</v>
      </c>
      <c r="F17" s="236">
        <f>(G17+1000)</f>
        <v>110600</v>
      </c>
      <c r="G17" s="236">
        <f>(H17+500)</f>
        <v>109600</v>
      </c>
      <c r="H17" s="236">
        <f>(I17+300)</f>
        <v>109100</v>
      </c>
      <c r="I17" s="236">
        <f>(J17+300)</f>
        <v>108800</v>
      </c>
      <c r="J17" s="236">
        <v>108500</v>
      </c>
      <c r="K17" s="232"/>
    </row>
    <row r="18" ht="39" customHeight="1">
      <c r="A18" t="s" s="203">
        <v>306</v>
      </c>
      <c r="B18" t="s" s="233">
        <v>298</v>
      </c>
      <c r="C18" s="234">
        <f>D18/6</f>
        <v>439.83</v>
      </c>
      <c r="D18" s="235">
        <f>E18*F18/1000</f>
        <v>2638.98</v>
      </c>
      <c r="E18" s="204">
        <v>24.3</v>
      </c>
      <c r="F18" s="236">
        <f>(G18+1000)</f>
        <v>108600</v>
      </c>
      <c r="G18" s="236">
        <f>(H18+500)</f>
        <v>107600</v>
      </c>
      <c r="H18" s="236">
        <f>(I18+300)</f>
        <v>107100</v>
      </c>
      <c r="I18" s="236">
        <f>(J18+300)</f>
        <v>106800</v>
      </c>
      <c r="J18" s="236">
        <v>106500</v>
      </c>
      <c r="K18" s="232"/>
    </row>
    <row r="19" ht="42" customHeight="1">
      <c r="A19" t="s" s="203">
        <v>307</v>
      </c>
      <c r="B19" t="s" s="233">
        <v>298</v>
      </c>
      <c r="C19" s="234">
        <f>D19/6</f>
        <v>561.1</v>
      </c>
      <c r="D19" s="235">
        <f>E19*F19/1000</f>
        <v>3366.6</v>
      </c>
      <c r="E19" s="204">
        <v>31</v>
      </c>
      <c r="F19" s="236">
        <f>(G19+1000)</f>
        <v>108600</v>
      </c>
      <c r="G19" s="236">
        <f>(H19+500)</f>
        <v>107600</v>
      </c>
      <c r="H19" s="236">
        <f>(I19+300)</f>
        <v>107100</v>
      </c>
      <c r="I19" s="236">
        <f>(J19+300)</f>
        <v>106800</v>
      </c>
      <c r="J19" s="236">
        <v>106500</v>
      </c>
      <c r="K19" s="232"/>
    </row>
    <row r="20" ht="42" customHeight="1">
      <c r="A20" t="s" s="203">
        <v>308</v>
      </c>
      <c r="B20" t="s" s="233">
        <v>293</v>
      </c>
      <c r="C20" s="234">
        <f>D20/6</f>
        <v>561.1</v>
      </c>
      <c r="D20" s="235">
        <f>E20*F20/1000</f>
        <v>3366.6</v>
      </c>
      <c r="E20" s="204">
        <v>31</v>
      </c>
      <c r="F20" s="236">
        <f>(G20+1000)</f>
        <v>108600</v>
      </c>
      <c r="G20" s="236">
        <f>(H20+500)</f>
        <v>107600</v>
      </c>
      <c r="H20" s="236">
        <f>(I20+300)</f>
        <v>107100</v>
      </c>
      <c r="I20" s="236">
        <f>(J20+300)</f>
        <v>106800</v>
      </c>
      <c r="J20" s="236">
        <v>106500</v>
      </c>
      <c r="K20" s="232"/>
    </row>
    <row r="21" ht="42" customHeight="1">
      <c r="A21" t="s" s="203">
        <v>309</v>
      </c>
      <c r="B21" t="s" s="233">
        <v>295</v>
      </c>
      <c r="C21" s="234">
        <f>D21/6</f>
        <v>538</v>
      </c>
      <c r="D21" s="235">
        <f>E21*F21/1000</f>
        <v>3228</v>
      </c>
      <c r="E21" s="204">
        <v>30</v>
      </c>
      <c r="F21" s="236">
        <f>(G21+1000)</f>
        <v>107600</v>
      </c>
      <c r="G21" s="236">
        <f>(H21+500)</f>
        <v>106600</v>
      </c>
      <c r="H21" s="236">
        <f>(I21+300)</f>
        <v>106100</v>
      </c>
      <c r="I21" s="236">
        <f>(J21+300)</f>
        <v>105800</v>
      </c>
      <c r="J21" s="236">
        <v>105500</v>
      </c>
      <c r="K21" s="232"/>
    </row>
    <row r="22" ht="42" customHeight="1">
      <c r="A22" t="s" s="203">
        <v>310</v>
      </c>
      <c r="B22" t="s" s="233">
        <v>295</v>
      </c>
      <c r="C22" s="234">
        <f>D22/6</f>
        <v>679.6733333333329</v>
      </c>
      <c r="D22" s="235">
        <f>E22*F22/1000</f>
        <v>4078.04</v>
      </c>
      <c r="E22" s="204">
        <v>37.9</v>
      </c>
      <c r="F22" s="236">
        <f>(G22+1000)</f>
        <v>107600</v>
      </c>
      <c r="G22" s="236">
        <f>(H22+500)</f>
        <v>106600</v>
      </c>
      <c r="H22" s="236">
        <f>(I22+300)</f>
        <v>106100</v>
      </c>
      <c r="I22" s="236">
        <f>(J22+300)</f>
        <v>105800</v>
      </c>
      <c r="J22" s="236">
        <v>105500</v>
      </c>
      <c r="K22" s="232"/>
    </row>
    <row r="23" ht="42" customHeight="1">
      <c r="A23" t="s" s="203">
        <v>311</v>
      </c>
      <c r="B23" t="s" s="233">
        <v>295</v>
      </c>
      <c r="C23" s="234">
        <f>D23/12</f>
        <v>538</v>
      </c>
      <c r="D23" s="235">
        <f>E23*F23/1000</f>
        <v>6456</v>
      </c>
      <c r="E23" s="204">
        <v>60</v>
      </c>
      <c r="F23" s="236">
        <f>(G23+1000)</f>
        <v>107600</v>
      </c>
      <c r="G23" s="236">
        <f>(H23+500)</f>
        <v>106600</v>
      </c>
      <c r="H23" s="236">
        <f>(I23+300)</f>
        <v>106100</v>
      </c>
      <c r="I23" s="236">
        <f>(J23+300)</f>
        <v>105800</v>
      </c>
      <c r="J23" s="236">
        <v>105500</v>
      </c>
      <c r="K23" s="232"/>
    </row>
    <row r="24" ht="42" customHeight="1">
      <c r="A24" t="s" s="203">
        <v>312</v>
      </c>
      <c r="B24" t="s" s="233">
        <v>295</v>
      </c>
      <c r="C24" s="234">
        <f>D24/6</f>
        <v>711.953333333333</v>
      </c>
      <c r="D24" s="235">
        <f>E24*F24/1000</f>
        <v>4271.72</v>
      </c>
      <c r="E24" s="204">
        <v>39.7</v>
      </c>
      <c r="F24" s="236">
        <f>(G24+1000)</f>
        <v>107600</v>
      </c>
      <c r="G24" s="236">
        <f>(H24+500)</f>
        <v>106600</v>
      </c>
      <c r="H24" s="236">
        <f>(I24+300)</f>
        <v>106100</v>
      </c>
      <c r="I24" s="236">
        <f>(J24+300)</f>
        <v>105800</v>
      </c>
      <c r="J24" s="236">
        <v>105500</v>
      </c>
      <c r="K24" s="232"/>
    </row>
    <row r="25" ht="42" customHeight="1">
      <c r="A25" t="s" s="203">
        <v>313</v>
      </c>
      <c r="B25" t="s" s="233">
        <v>295</v>
      </c>
      <c r="C25" s="234">
        <f>D25/7.8</f>
        <v>703.538461538462</v>
      </c>
      <c r="D25" s="235">
        <f>E25*F25/1000</f>
        <v>5487.6</v>
      </c>
      <c r="E25" s="204">
        <v>51</v>
      </c>
      <c r="F25" s="236">
        <f>(G25+1000)</f>
        <v>107600</v>
      </c>
      <c r="G25" s="236">
        <f>(H25+500)</f>
        <v>106600</v>
      </c>
      <c r="H25" s="236">
        <f>(I25+300)</f>
        <v>106100</v>
      </c>
      <c r="I25" s="236">
        <f>(J25+300)</f>
        <v>105800</v>
      </c>
      <c r="J25" s="236">
        <v>105500</v>
      </c>
      <c r="K25" s="232"/>
    </row>
    <row r="26" ht="42" customHeight="1">
      <c r="A26" t="s" s="203">
        <v>314</v>
      </c>
      <c r="B26" t="s" s="233">
        <v>295</v>
      </c>
      <c r="C26" s="234">
        <f>D26/12</f>
        <v>699.4</v>
      </c>
      <c r="D26" s="235">
        <f>E26*F26/1000</f>
        <v>8392.799999999999</v>
      </c>
      <c r="E26" s="204">
        <v>78</v>
      </c>
      <c r="F26" s="236">
        <f>(G26+1000)</f>
        <v>107600</v>
      </c>
      <c r="G26" s="236">
        <f>(H26+500)</f>
        <v>106600</v>
      </c>
      <c r="H26" s="236">
        <f>(I26+300)</f>
        <v>106100</v>
      </c>
      <c r="I26" s="236">
        <f>(J26+300)</f>
        <v>105800</v>
      </c>
      <c r="J26" s="236">
        <v>105500</v>
      </c>
      <c r="K26" s="232"/>
    </row>
    <row r="27" ht="42" customHeight="1">
      <c r="A27" t="s" s="203">
        <v>315</v>
      </c>
      <c r="B27" t="s" s="233">
        <v>295</v>
      </c>
      <c r="C27" s="234">
        <f>D27/6</f>
        <v>851.833333333333</v>
      </c>
      <c r="D27" s="235">
        <f>E27*F27/1000</f>
        <v>5111</v>
      </c>
      <c r="E27" s="204">
        <v>47.5</v>
      </c>
      <c r="F27" s="236">
        <f>(G27+1000)</f>
        <v>107600</v>
      </c>
      <c r="G27" s="236">
        <f>(H27+500)</f>
        <v>106600</v>
      </c>
      <c r="H27" s="236">
        <f>(I27+300)</f>
        <v>106100</v>
      </c>
      <c r="I27" s="236">
        <f>(J27+300)</f>
        <v>105800</v>
      </c>
      <c r="J27" s="236">
        <v>105500</v>
      </c>
      <c r="K27" s="232"/>
    </row>
    <row r="28" ht="42" customHeight="1">
      <c r="A28" t="s" s="203">
        <v>316</v>
      </c>
      <c r="B28" t="s" s="233">
        <v>295</v>
      </c>
      <c r="C28" s="234">
        <f>D28/7.8</f>
        <v>827.692307692308</v>
      </c>
      <c r="D28" s="235">
        <f>E28*F28/1000</f>
        <v>6456</v>
      </c>
      <c r="E28" s="204">
        <v>60</v>
      </c>
      <c r="F28" s="236">
        <f>(G28+1000)</f>
        <v>107600</v>
      </c>
      <c r="G28" s="236">
        <f>(H28+500)</f>
        <v>106600</v>
      </c>
      <c r="H28" s="236">
        <f>(I28+300)</f>
        <v>106100</v>
      </c>
      <c r="I28" s="236">
        <f>(J28+300)</f>
        <v>105800</v>
      </c>
      <c r="J28" s="236">
        <v>105500</v>
      </c>
      <c r="K28" s="232"/>
    </row>
    <row r="29" ht="42" customHeight="1">
      <c r="A29" t="s" s="203">
        <v>317</v>
      </c>
      <c r="B29" t="s" s="233">
        <v>295</v>
      </c>
      <c r="C29" s="234">
        <f>D29/12</f>
        <v>824.9333333333331</v>
      </c>
      <c r="D29" s="235">
        <f>E29*F29/1000</f>
        <v>9899.200000000001</v>
      </c>
      <c r="E29" s="204">
        <v>92</v>
      </c>
      <c r="F29" s="236">
        <f>(G29+1000)</f>
        <v>107600</v>
      </c>
      <c r="G29" s="236">
        <f>(H29+500)</f>
        <v>106600</v>
      </c>
      <c r="H29" s="236">
        <f>(I29+300)</f>
        <v>106100</v>
      </c>
      <c r="I29" s="236">
        <f>(J29+300)</f>
        <v>105800</v>
      </c>
      <c r="J29" s="236">
        <v>105500</v>
      </c>
      <c r="K29" s="232"/>
    </row>
    <row r="30" ht="42" customHeight="1">
      <c r="A30" t="s" s="203">
        <v>318</v>
      </c>
      <c r="B30" t="s" s="233">
        <v>295</v>
      </c>
      <c r="C30" s="234">
        <f>D30/6</f>
        <v>1031.166666666670</v>
      </c>
      <c r="D30" s="235">
        <f>E30*F30/1000</f>
        <v>6187</v>
      </c>
      <c r="E30" s="204">
        <v>57.5</v>
      </c>
      <c r="F30" s="236">
        <f>(G30+1000)</f>
        <v>107600</v>
      </c>
      <c r="G30" s="236">
        <f>(H30+500)</f>
        <v>106600</v>
      </c>
      <c r="H30" s="236">
        <f>(I30+300)</f>
        <v>106100</v>
      </c>
      <c r="I30" s="236">
        <f>(J30+300)</f>
        <v>105800</v>
      </c>
      <c r="J30" s="236">
        <v>105500</v>
      </c>
      <c r="K30" s="232"/>
    </row>
    <row r="31" ht="42" customHeight="1">
      <c r="A31" t="s" s="203">
        <v>319</v>
      </c>
      <c r="B31" t="s" s="233">
        <v>295</v>
      </c>
      <c r="C31" s="234">
        <f>D31/12</f>
        <v>1031.166666666670</v>
      </c>
      <c r="D31" s="235">
        <f>E31*F31/1000</f>
        <v>12374</v>
      </c>
      <c r="E31" s="204">
        <v>115</v>
      </c>
      <c r="F31" s="236">
        <f>(G31+1000)</f>
        <v>107600</v>
      </c>
      <c r="G31" s="236">
        <f>(H31+500)</f>
        <v>106600</v>
      </c>
      <c r="H31" s="236">
        <f>(I31+300)</f>
        <v>106100</v>
      </c>
      <c r="I31" s="236">
        <f>(J31+300)</f>
        <v>105800</v>
      </c>
      <c r="J31" s="236">
        <v>105500</v>
      </c>
      <c r="K31" s="232"/>
    </row>
    <row r="32" ht="42" customHeight="1" hidden="1">
      <c r="A32" t="s" s="203">
        <v>320</v>
      </c>
      <c r="B32" t="s" s="233">
        <v>295</v>
      </c>
      <c r="C32" s="234">
        <f>D32/6</f>
        <v>1856.433333333330</v>
      </c>
      <c r="D32" s="235">
        <f>E32*F32/1000</f>
        <v>11138.6</v>
      </c>
      <c r="E32" s="204">
        <v>83</v>
      </c>
      <c r="F32" s="236">
        <f>(G32+1000)</f>
        <v>134200</v>
      </c>
      <c r="G32" s="236">
        <f>(H32+500)</f>
        <v>133200</v>
      </c>
      <c r="H32" s="236">
        <f>(I32+300)</f>
        <v>132700</v>
      </c>
      <c r="I32" s="236">
        <f>(J32+300)</f>
        <v>132400</v>
      </c>
      <c r="J32" s="236">
        <v>132100</v>
      </c>
      <c r="K32" s="232"/>
    </row>
    <row r="33" ht="42" customHeight="1" hidden="1">
      <c r="A33" t="s" s="203">
        <v>321</v>
      </c>
      <c r="B33" t="s" s="233">
        <v>295</v>
      </c>
      <c r="C33" s="234">
        <f>D33/6</f>
        <v>2840.566666666670</v>
      </c>
      <c r="D33" s="235">
        <f>E33*F33/1000</f>
        <v>17043.4</v>
      </c>
      <c r="E33" s="204">
        <v>127</v>
      </c>
      <c r="F33" s="236">
        <f>(G33+1000)</f>
        <v>134200</v>
      </c>
      <c r="G33" s="236">
        <f>(H33+500)</f>
        <v>133200</v>
      </c>
      <c r="H33" s="236">
        <f>(I33+300)</f>
        <v>132700</v>
      </c>
      <c r="I33" s="236">
        <f>(J33+300)</f>
        <v>132400</v>
      </c>
      <c r="J33" s="236">
        <v>132100</v>
      </c>
      <c r="K33" s="232"/>
    </row>
    <row r="34" ht="42" customHeight="1">
      <c r="A34" t="s" s="203">
        <v>322</v>
      </c>
      <c r="B34" t="s" s="233">
        <v>295</v>
      </c>
      <c r="C34" s="234">
        <f>D34/6</f>
        <v>1156.7</v>
      </c>
      <c r="D34" s="235">
        <f>E34*F34/1000</f>
        <v>6940.2</v>
      </c>
      <c r="E34" s="204">
        <v>64.5</v>
      </c>
      <c r="F34" s="236">
        <f>(G34+1000)</f>
        <v>107600</v>
      </c>
      <c r="G34" s="236">
        <f>(H34+500)</f>
        <v>106600</v>
      </c>
      <c r="H34" s="236">
        <f>(I34+300)</f>
        <v>106100</v>
      </c>
      <c r="I34" s="236">
        <f>(J34+300)</f>
        <v>105800</v>
      </c>
      <c r="J34" s="236">
        <v>105500</v>
      </c>
      <c r="K34" s="232"/>
    </row>
    <row r="35" ht="42" customHeight="1">
      <c r="A35" t="s" s="203">
        <v>323</v>
      </c>
      <c r="B35" t="s" s="233">
        <v>295</v>
      </c>
      <c r="C35" s="234">
        <f>D35/6</f>
        <v>1309.133333333330</v>
      </c>
      <c r="D35" s="235">
        <f>E35*F35/1000</f>
        <v>7854.8</v>
      </c>
      <c r="E35" s="204">
        <v>73</v>
      </c>
      <c r="F35" s="236">
        <f>(G35+1000)</f>
        <v>107600</v>
      </c>
      <c r="G35" s="236">
        <f>(H35+500)</f>
        <v>106600</v>
      </c>
      <c r="H35" s="236">
        <f>(I35+300)</f>
        <v>106100</v>
      </c>
      <c r="I35" s="236">
        <f>(J35+300)</f>
        <v>105800</v>
      </c>
      <c r="J35" s="236">
        <v>105500</v>
      </c>
      <c r="K35" s="232"/>
    </row>
    <row r="36" ht="42" customHeight="1">
      <c r="A36" t="s" s="203">
        <v>324</v>
      </c>
      <c r="B36" t="s" s="233">
        <v>295</v>
      </c>
      <c r="C36" s="234">
        <f>D36/6</f>
        <v>1255.333333333330</v>
      </c>
      <c r="D36" s="235">
        <f>E36*F36/1000</f>
        <v>7532</v>
      </c>
      <c r="E36" s="204">
        <v>70</v>
      </c>
      <c r="F36" s="236">
        <f>(G36+1000)</f>
        <v>107600</v>
      </c>
      <c r="G36" s="236">
        <f>(H36+500)</f>
        <v>106600</v>
      </c>
      <c r="H36" s="236">
        <f>(I36+300)</f>
        <v>106100</v>
      </c>
      <c r="I36" s="236">
        <f>(J36+300)</f>
        <v>105800</v>
      </c>
      <c r="J36" s="236">
        <v>105500</v>
      </c>
      <c r="K36" s="232"/>
    </row>
    <row r="37" ht="42" customHeight="1" hidden="1">
      <c r="A37" t="s" s="203">
        <v>325</v>
      </c>
      <c r="B37" t="s" s="233">
        <v>295</v>
      </c>
      <c r="C37" s="234">
        <f>D37/6</f>
        <v>1455.233333333330</v>
      </c>
      <c r="D37" s="235">
        <f>E37*F37/1000</f>
        <v>8731.4</v>
      </c>
      <c r="E37" s="204">
        <v>74.5</v>
      </c>
      <c r="F37" s="236">
        <f>(G37+1000)</f>
        <v>117200</v>
      </c>
      <c r="G37" s="236">
        <f>(H37+500)</f>
        <v>116200</v>
      </c>
      <c r="H37" s="236">
        <f>(I37+300)</f>
        <v>115700</v>
      </c>
      <c r="I37" s="236">
        <f>(J37+300)</f>
        <v>115400</v>
      </c>
      <c r="J37" s="236">
        <v>115100</v>
      </c>
      <c r="K37" s="232"/>
    </row>
    <row r="38" ht="42" customHeight="1">
      <c r="A38" t="s" s="203">
        <v>326</v>
      </c>
      <c r="B38" t="s" s="233">
        <v>295</v>
      </c>
      <c r="C38" s="234">
        <f>D38/6</f>
        <v>1416.733333333330</v>
      </c>
      <c r="D38" s="235">
        <f>E38*F38/1000</f>
        <v>8500.4</v>
      </c>
      <c r="E38" s="204">
        <v>79</v>
      </c>
      <c r="F38" s="236">
        <f>(G38+1000)</f>
        <v>107600</v>
      </c>
      <c r="G38" s="236">
        <f>(H38+500)</f>
        <v>106600</v>
      </c>
      <c r="H38" s="236">
        <f>(I38+300)</f>
        <v>106100</v>
      </c>
      <c r="I38" s="236">
        <f>(J38+300)</f>
        <v>105800</v>
      </c>
      <c r="J38" s="236">
        <v>105500</v>
      </c>
      <c r="K38" s="232"/>
    </row>
    <row r="39" ht="42" customHeight="1">
      <c r="A39" t="s" s="203">
        <v>327</v>
      </c>
      <c r="B39" t="s" s="233">
        <v>295</v>
      </c>
      <c r="C39" s="234">
        <f>D39/6</f>
        <v>1569.166666666670</v>
      </c>
      <c r="D39" s="235">
        <f>E39*F39/1000</f>
        <v>9415</v>
      </c>
      <c r="E39" s="204">
        <v>87.5</v>
      </c>
      <c r="F39" s="236">
        <f>(G39+1000)</f>
        <v>107600</v>
      </c>
      <c r="G39" s="236">
        <f>(H39+500)</f>
        <v>106600</v>
      </c>
      <c r="H39" s="236">
        <f>(I39+300)</f>
        <v>106100</v>
      </c>
      <c r="I39" s="236">
        <f>(J39+300)</f>
        <v>105800</v>
      </c>
      <c r="J39" s="236">
        <v>105500</v>
      </c>
      <c r="K39" s="232"/>
    </row>
    <row r="40" ht="42" customHeight="1" hidden="1">
      <c r="A40" t="s" s="203">
        <v>328</v>
      </c>
      <c r="B40" t="s" s="233">
        <v>295</v>
      </c>
      <c r="C40" s="234">
        <f>D40/6</f>
        <v>1504.066666666670</v>
      </c>
      <c r="D40" s="235">
        <f>E40*F40/1000</f>
        <v>9024.4</v>
      </c>
      <c r="E40" s="204">
        <v>77</v>
      </c>
      <c r="F40" s="236">
        <f>(G40+1000)</f>
        <v>117200</v>
      </c>
      <c r="G40" s="236">
        <f>(H40+500)</f>
        <v>116200</v>
      </c>
      <c r="H40" s="236">
        <f>(I40+300)</f>
        <v>115700</v>
      </c>
      <c r="I40" s="236">
        <f>(J40+300)</f>
        <v>115400</v>
      </c>
      <c r="J40" s="236">
        <v>115100</v>
      </c>
      <c r="K40" s="232"/>
    </row>
    <row r="41" ht="42" customHeight="1">
      <c r="A41" t="s" s="203">
        <v>329</v>
      </c>
      <c r="B41" t="s" s="233">
        <v>295</v>
      </c>
      <c r="C41" s="234">
        <f>D41/11.7</f>
        <v>1545.025641025640</v>
      </c>
      <c r="D41" s="235">
        <f>E41*F41/1000</f>
        <v>18076.8</v>
      </c>
      <c r="E41" s="204">
        <v>168</v>
      </c>
      <c r="F41" s="236">
        <f>(G41+1000)</f>
        <v>107600</v>
      </c>
      <c r="G41" s="236">
        <f>(H41+500)</f>
        <v>106600</v>
      </c>
      <c r="H41" s="236">
        <f>(I41+300)</f>
        <v>106100</v>
      </c>
      <c r="I41" s="236">
        <f>(J41+300)</f>
        <v>105800</v>
      </c>
      <c r="J41" s="236">
        <v>105500</v>
      </c>
      <c r="K41" s="232"/>
    </row>
    <row r="42" ht="42" customHeight="1">
      <c r="A42" t="s" s="203">
        <v>330</v>
      </c>
      <c r="B42" t="s" s="233">
        <v>295</v>
      </c>
      <c r="C42" s="234">
        <f>D42/6</f>
        <v>1739.533333333330</v>
      </c>
      <c r="D42" s="235">
        <f>E42*F42/1000</f>
        <v>10437.2</v>
      </c>
      <c r="E42" s="204">
        <v>97</v>
      </c>
      <c r="F42" s="236">
        <f>(G42+1000)</f>
        <v>107600</v>
      </c>
      <c r="G42" s="236">
        <f>(H42+500)</f>
        <v>106600</v>
      </c>
      <c r="H42" s="236">
        <f>(I42+300)</f>
        <v>106100</v>
      </c>
      <c r="I42" s="236">
        <f>(J42+300)</f>
        <v>105800</v>
      </c>
      <c r="J42" s="236">
        <v>105500</v>
      </c>
      <c r="K42" s="232"/>
    </row>
    <row r="43" ht="42" customHeight="1">
      <c r="A43" t="s" s="237">
        <v>331</v>
      </c>
      <c r="B43" t="s" s="238">
        <v>295</v>
      </c>
      <c r="C43" s="239">
        <f>D43/6</f>
        <v>1900.933333333330</v>
      </c>
      <c r="D43" s="240">
        <f>E43*F43/1000</f>
        <v>11405.6</v>
      </c>
      <c r="E43" s="241">
        <v>106</v>
      </c>
      <c r="F43" s="242">
        <f>(G43+1000)</f>
        <v>107600</v>
      </c>
      <c r="G43" s="242">
        <f>(H43+500)</f>
        <v>106600</v>
      </c>
      <c r="H43" s="242">
        <f>(I43+300)</f>
        <v>106100</v>
      </c>
      <c r="I43" s="242">
        <f>(J43+300)</f>
        <v>105800</v>
      </c>
      <c r="J43" s="242">
        <v>105500</v>
      </c>
      <c r="K43" s="232"/>
    </row>
    <row r="44" ht="42" customHeight="1" hidden="1">
      <c r="A44" t="s" s="243">
        <v>332</v>
      </c>
      <c r="B44" t="s" s="243">
        <v>295</v>
      </c>
      <c r="C44" s="244"/>
      <c r="D44" s="244"/>
      <c r="E44" s="245">
        <v>207</v>
      </c>
      <c r="F44" s="246">
        <f>(G44+500)</f>
        <v>71900</v>
      </c>
      <c r="G44" s="246">
        <f>(H44+300)</f>
        <v>71400</v>
      </c>
      <c r="H44" s="246">
        <f>(I44+300)</f>
        <v>71100</v>
      </c>
      <c r="I44" s="246">
        <f>(J44+300)</f>
        <v>70800</v>
      </c>
      <c r="J44" s="246">
        <v>70500</v>
      </c>
      <c r="K44" s="232"/>
    </row>
    <row r="45" ht="54.75" customHeight="1">
      <c r="A45" s="247"/>
      <c r="B45" s="248"/>
      <c r="C45" s="249"/>
      <c r="D45" s="249"/>
      <c r="E45" s="249"/>
      <c r="F45" s="249"/>
      <c r="G45" s="249"/>
      <c r="H45" s="249"/>
      <c r="I45" s="249"/>
      <c r="J45" s="250"/>
      <c r="K45" s="251"/>
    </row>
  </sheetData>
  <mergeCells count="6">
    <mergeCell ref="A1:J1"/>
    <mergeCell ref="A2:J2"/>
    <mergeCell ref="A3:J3"/>
    <mergeCell ref="A4:J4"/>
    <mergeCell ref="A45:J45"/>
    <mergeCell ref="A6:J6"/>
  </mergeCells>
  <pageMargins left="0.7" right="0.7" top="0.75" bottom="0.75" header="0" footer="0"/>
  <pageSetup firstPageNumber="1" fitToHeight="1" fitToWidth="1" scale="25" useFirstPageNumber="0" orientation="portrait" pageOrder="downThenOver"/>
  <headerFooter>
    <oddHeader>&amp;C&amp;"Calibri,Regular"&amp;8&amp;K000000Тр_ оц_тр_ неконд_</oddHeader>
    <oddFooter>&amp;C&amp;"Calibri,Regular"&amp;8&amp;K000000Страница &amp;P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dimension ref="A1:L57"/>
  <sheetViews>
    <sheetView workbookViewId="0" showGridLines="0" defaultGridColor="1"/>
  </sheetViews>
  <sheetFormatPr defaultColWidth="16.75" defaultRowHeight="15" customHeight="1" outlineLevelRow="0" outlineLevelCol="0"/>
  <cols>
    <col min="1" max="1" width="84.5" style="252" customWidth="1"/>
    <col min="2" max="2" width="16" style="252" customWidth="1"/>
    <col min="3" max="3" width="11.25" style="252" customWidth="1"/>
    <col min="4" max="4" width="24" style="252" customWidth="1"/>
    <col min="5" max="7" width="25.5" style="252" customWidth="1"/>
    <col min="8" max="12" width="31.75" style="252" customWidth="1"/>
    <col min="13" max="16384" width="16.75" style="252" customWidth="1"/>
  </cols>
  <sheetData>
    <row r="1" ht="36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40"/>
    </row>
    <row r="2" ht="41.25" customHeight="1">
      <c r="A2" t="s" s="253">
        <v>1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5"/>
    </row>
    <row r="3" ht="42" customHeight="1">
      <c r="A3" t="s" s="256">
        <v>126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8"/>
    </row>
    <row r="4" ht="42" customHeight="1">
      <c r="A4" t="s" s="259">
        <v>127</v>
      </c>
      <c r="B4" s="260"/>
      <c r="C4" s="261"/>
      <c r="D4" s="261"/>
      <c r="E4" s="261"/>
      <c r="F4" s="261"/>
      <c r="G4" s="261"/>
      <c r="H4" s="260"/>
      <c r="I4" s="260"/>
      <c r="J4" s="260"/>
      <c r="K4" s="260"/>
      <c r="L4" s="262"/>
    </row>
    <row r="5" ht="42" customHeight="1">
      <c r="A5" t="s" s="263">
        <v>5</v>
      </c>
      <c r="B5" t="s" s="264">
        <v>333</v>
      </c>
      <c r="C5" t="s" s="265">
        <v>15</v>
      </c>
      <c r="D5" t="s" s="266">
        <v>16</v>
      </c>
      <c r="E5" t="s" s="266">
        <v>334</v>
      </c>
      <c r="F5" t="s" s="265">
        <v>335</v>
      </c>
      <c r="G5" t="s" s="263">
        <v>129</v>
      </c>
      <c r="H5" t="s" s="267">
        <v>336</v>
      </c>
      <c r="I5" t="s" s="267">
        <v>337</v>
      </c>
      <c r="J5" t="s" s="267">
        <v>12</v>
      </c>
      <c r="K5" t="s" s="267">
        <v>13</v>
      </c>
      <c r="L5" t="s" s="268">
        <v>65</v>
      </c>
    </row>
    <row r="6" ht="42" customHeight="1">
      <c r="A6" t="s" s="269">
        <v>338</v>
      </c>
      <c r="B6" s="270"/>
      <c r="C6" s="248"/>
      <c r="D6" s="249"/>
      <c r="E6" s="249"/>
      <c r="F6" s="249"/>
      <c r="G6" s="249"/>
      <c r="H6" s="249"/>
      <c r="I6" s="249"/>
      <c r="J6" s="249"/>
      <c r="K6" s="249"/>
      <c r="L6" s="271"/>
    </row>
    <row r="7" ht="42" customHeight="1">
      <c r="A7" t="s" s="49">
        <v>339</v>
      </c>
      <c r="B7" s="272">
        <v>21.3</v>
      </c>
      <c r="C7" t="s" s="273">
        <v>67</v>
      </c>
      <c r="D7" s="274">
        <v>18</v>
      </c>
      <c r="E7" s="275">
        <v>7.8</v>
      </c>
      <c r="F7" s="223">
        <f>G7/6</f>
        <v>101.01</v>
      </c>
      <c r="G7" s="276">
        <f>H7/1000*E7</f>
        <v>606.0599999999999</v>
      </c>
      <c r="H7" s="192">
        <f>(I7+1000)</f>
        <v>77700</v>
      </c>
      <c r="I7" s="192">
        <f>(J7+500)</f>
        <v>76700</v>
      </c>
      <c r="J7" s="192">
        <f>(K7+300)</f>
        <v>76200</v>
      </c>
      <c r="K7" s="192">
        <f>(L7+300)</f>
        <v>75900</v>
      </c>
      <c r="L7" s="277">
        <v>75600</v>
      </c>
    </row>
    <row r="8" ht="42" customHeight="1" hidden="1">
      <c r="A8" t="s" s="49">
        <v>340</v>
      </c>
      <c r="B8" s="272">
        <v>26.8</v>
      </c>
      <c r="C8" t="s" s="83">
        <v>67</v>
      </c>
      <c r="D8" s="83"/>
      <c r="E8" s="83"/>
      <c r="F8" s="83"/>
      <c r="G8" s="83"/>
      <c r="H8" s="192">
        <f>(I8+1000)</f>
        <v>51100</v>
      </c>
      <c r="I8" s="192">
        <f>(J8+1000)</f>
        <v>50100</v>
      </c>
      <c r="J8" s="192">
        <f>(K8+500)</f>
        <v>49100</v>
      </c>
      <c r="K8" s="192">
        <f>(L8+500)</f>
        <v>48600</v>
      </c>
      <c r="L8" s="278">
        <v>48100</v>
      </c>
    </row>
    <row r="9" ht="42" customHeight="1">
      <c r="A9" t="s" s="49">
        <v>339</v>
      </c>
      <c r="B9" s="272">
        <v>21.3</v>
      </c>
      <c r="C9" s="279">
        <v>10</v>
      </c>
      <c r="D9" s="274">
        <v>18</v>
      </c>
      <c r="E9" s="275">
        <v>7.8</v>
      </c>
      <c r="F9" s="223">
        <f>G9/6</f>
        <v>101.01</v>
      </c>
      <c r="G9" s="276">
        <f>H9/1000*E9</f>
        <v>606.0599999999999</v>
      </c>
      <c r="H9" s="192">
        <f>(I9+1000)</f>
        <v>77700</v>
      </c>
      <c r="I9" s="192">
        <f>(J9+500)</f>
        <v>76700</v>
      </c>
      <c r="J9" s="192">
        <f>(K9+300)</f>
        <v>76200</v>
      </c>
      <c r="K9" s="192">
        <f>(L9+300)</f>
        <v>75900</v>
      </c>
      <c r="L9" s="277">
        <v>75600</v>
      </c>
    </row>
    <row r="10" ht="42" customHeight="1">
      <c r="A10" t="s" s="49">
        <v>341</v>
      </c>
      <c r="B10" s="272">
        <v>26.8</v>
      </c>
      <c r="C10" t="s" s="273">
        <v>67</v>
      </c>
      <c r="D10" s="274">
        <v>23</v>
      </c>
      <c r="E10" s="275">
        <v>10</v>
      </c>
      <c r="F10" s="223">
        <f>G10/6</f>
        <v>127.833333333333</v>
      </c>
      <c r="G10" s="276">
        <f>H10/1000*E10</f>
        <v>767</v>
      </c>
      <c r="H10" s="192">
        <f>(I10+1000)</f>
        <v>76700</v>
      </c>
      <c r="I10" s="192">
        <f>(J10+500)</f>
        <v>75700</v>
      </c>
      <c r="J10" s="192">
        <f>(K10+300)</f>
        <v>75200</v>
      </c>
      <c r="K10" s="192">
        <f>(L10+300)</f>
        <v>74900</v>
      </c>
      <c r="L10" s="277">
        <v>74600</v>
      </c>
    </row>
    <row r="11" ht="42" customHeight="1">
      <c r="A11" t="s" s="49">
        <v>342</v>
      </c>
      <c r="B11" s="272">
        <v>33.5</v>
      </c>
      <c r="C11" t="s" s="273">
        <v>67</v>
      </c>
      <c r="D11" s="274">
        <v>24</v>
      </c>
      <c r="E11" s="275">
        <v>13</v>
      </c>
      <c r="F11" s="223">
        <f>G11/6</f>
        <v>161.85</v>
      </c>
      <c r="G11" s="276">
        <f>H11/1000*E11</f>
        <v>971.1</v>
      </c>
      <c r="H11" s="192">
        <f>(I11+1000)</f>
        <v>74700</v>
      </c>
      <c r="I11" s="192">
        <f>(J11+500)</f>
        <v>73700</v>
      </c>
      <c r="J11" s="192">
        <f>(K11+300)</f>
        <v>73200</v>
      </c>
      <c r="K11" s="192">
        <f>(L11+300)</f>
        <v>72900</v>
      </c>
      <c r="L11" s="277">
        <v>72600</v>
      </c>
    </row>
    <row r="12" ht="42" customHeight="1">
      <c r="A12" t="s" s="49">
        <v>343</v>
      </c>
      <c r="B12" s="272">
        <v>33.5</v>
      </c>
      <c r="C12" t="s" s="273">
        <v>67</v>
      </c>
      <c r="D12" s="274">
        <v>24</v>
      </c>
      <c r="E12" s="275">
        <v>14.5</v>
      </c>
      <c r="F12" s="223">
        <f>G12/6</f>
        <v>180.525</v>
      </c>
      <c r="G12" s="276">
        <f>H12/1000*E12</f>
        <v>1083.15</v>
      </c>
      <c r="H12" s="192">
        <f>(I12+1000)</f>
        <v>74700</v>
      </c>
      <c r="I12" s="192">
        <f>(J12+500)</f>
        <v>73700</v>
      </c>
      <c r="J12" s="192">
        <f>(K12+300)</f>
        <v>73200</v>
      </c>
      <c r="K12" s="192">
        <f>(L12+300)</f>
        <v>72900</v>
      </c>
      <c r="L12" s="277">
        <v>72600</v>
      </c>
    </row>
    <row r="13" ht="42" customHeight="1">
      <c r="A13" t="s" s="49">
        <v>344</v>
      </c>
      <c r="B13" s="272">
        <v>42.3</v>
      </c>
      <c r="C13" t="s" s="273">
        <v>67</v>
      </c>
      <c r="D13" s="274">
        <v>38</v>
      </c>
      <c r="E13" s="275">
        <v>17.5</v>
      </c>
      <c r="F13" s="223">
        <f>G13/6</f>
        <v>217.875</v>
      </c>
      <c r="G13" s="276">
        <f>H13/1000*E13</f>
        <v>1307.25</v>
      </c>
      <c r="H13" s="192">
        <f>(I13+1000)</f>
        <v>74700</v>
      </c>
      <c r="I13" s="192">
        <f>(J13+500)</f>
        <v>73700</v>
      </c>
      <c r="J13" s="192">
        <f>(K13+300)</f>
        <v>73200</v>
      </c>
      <c r="K13" s="192">
        <f>(L13+300)</f>
        <v>72900</v>
      </c>
      <c r="L13" s="277">
        <v>72600</v>
      </c>
    </row>
    <row r="14" ht="42" customHeight="1">
      <c r="A14" t="s" s="49">
        <v>345</v>
      </c>
      <c r="B14" s="272">
        <v>42.3</v>
      </c>
      <c r="C14" t="s" s="273">
        <v>67</v>
      </c>
      <c r="D14" s="274">
        <v>38</v>
      </c>
      <c r="E14" s="275">
        <v>18.6</v>
      </c>
      <c r="F14" s="223">
        <f>G14/6</f>
        <v>228.47</v>
      </c>
      <c r="G14" s="276">
        <f>H14/1000*E14</f>
        <v>1370.82</v>
      </c>
      <c r="H14" s="192">
        <f>(I14+1000)</f>
        <v>73700</v>
      </c>
      <c r="I14" s="192">
        <f>(J14+500)</f>
        <v>72700</v>
      </c>
      <c r="J14" s="192">
        <f>(K14+300)</f>
        <v>72200</v>
      </c>
      <c r="K14" s="192">
        <f>(L14+300)</f>
        <v>71900</v>
      </c>
      <c r="L14" s="277">
        <v>71600</v>
      </c>
    </row>
    <row r="15" ht="42" customHeight="1">
      <c r="A15" t="s" s="49">
        <v>346</v>
      </c>
      <c r="B15" s="272">
        <v>48</v>
      </c>
      <c r="C15" t="s" s="273">
        <v>67</v>
      </c>
      <c r="D15" s="274">
        <v>39</v>
      </c>
      <c r="E15" s="275">
        <v>20</v>
      </c>
      <c r="F15" s="223">
        <f>G15/6</f>
        <v>245.666666666667</v>
      </c>
      <c r="G15" s="276">
        <f>H15/1000*E15</f>
        <v>1474</v>
      </c>
      <c r="H15" s="192">
        <f>(I15+1000)</f>
        <v>73700</v>
      </c>
      <c r="I15" s="192">
        <f>(J15+500)</f>
        <v>72700</v>
      </c>
      <c r="J15" s="192">
        <f>(K15+300)</f>
        <v>72200</v>
      </c>
      <c r="K15" s="192">
        <f>(L15+300)</f>
        <v>71900</v>
      </c>
      <c r="L15" s="277">
        <v>71600</v>
      </c>
    </row>
    <row r="16" ht="42" customHeight="1">
      <c r="A16" t="s" s="49">
        <v>347</v>
      </c>
      <c r="B16" s="272">
        <v>48</v>
      </c>
      <c r="C16" t="s" s="273">
        <v>67</v>
      </c>
      <c r="D16" s="274">
        <v>39</v>
      </c>
      <c r="E16" s="275">
        <v>23.2</v>
      </c>
      <c r="F16" s="223">
        <f>G16/6</f>
        <v>284.973333333333</v>
      </c>
      <c r="G16" s="276">
        <f>H16/1000*E16</f>
        <v>1709.84</v>
      </c>
      <c r="H16" s="192">
        <f>(I16+1000)</f>
        <v>73700</v>
      </c>
      <c r="I16" s="192">
        <f>(J16+500)</f>
        <v>72700</v>
      </c>
      <c r="J16" s="192">
        <f>(K16+300)</f>
        <v>72200</v>
      </c>
      <c r="K16" s="192">
        <f>(L16+300)</f>
        <v>71900</v>
      </c>
      <c r="L16" s="277">
        <v>71600</v>
      </c>
    </row>
    <row r="17" ht="42" customHeight="1" hidden="1">
      <c r="A17" t="s" s="49">
        <v>348</v>
      </c>
      <c r="B17" s="272">
        <v>48</v>
      </c>
      <c r="C17" t="s" s="83">
        <v>349</v>
      </c>
      <c r="D17" s="83"/>
      <c r="E17" s="83"/>
      <c r="F17" s="83"/>
      <c r="G17" s="83"/>
      <c r="H17" s="192">
        <f>(I17+1000)</f>
        <v>69100</v>
      </c>
      <c r="I17" s="192">
        <f>(J17+1000)</f>
        <v>68100</v>
      </c>
      <c r="J17" s="192">
        <f>(K17+500)</f>
        <v>67100</v>
      </c>
      <c r="K17" s="192">
        <f>(L17+500)</f>
        <v>66600</v>
      </c>
      <c r="L17" s="277">
        <v>66100</v>
      </c>
    </row>
    <row r="18" ht="42" customHeight="1">
      <c r="A18" t="s" s="49">
        <v>350</v>
      </c>
      <c r="B18" s="272">
        <v>60</v>
      </c>
      <c r="C18" t="s" s="273">
        <v>67</v>
      </c>
      <c r="D18" s="274">
        <v>56</v>
      </c>
      <c r="E18" s="275">
        <v>30</v>
      </c>
      <c r="F18" s="223">
        <f>G18/6</f>
        <v>368.5</v>
      </c>
      <c r="G18" s="276">
        <f>H18/1000*E18</f>
        <v>2211</v>
      </c>
      <c r="H18" s="192">
        <f>(I18+1000)</f>
        <v>73700</v>
      </c>
      <c r="I18" s="192">
        <f>(J18+500)</f>
        <v>72700</v>
      </c>
      <c r="J18" s="192">
        <f>(K18+300)</f>
        <v>72200</v>
      </c>
      <c r="K18" s="192">
        <f>(L18+300)</f>
        <v>71900</v>
      </c>
      <c r="L18" s="277">
        <v>71600</v>
      </c>
    </row>
    <row r="19" ht="42" customHeight="1" hidden="1">
      <c r="A19" t="s" s="49">
        <v>351</v>
      </c>
      <c r="B19" s="272">
        <v>60</v>
      </c>
      <c r="C19" t="s" s="83">
        <v>67</v>
      </c>
      <c r="D19" s="83"/>
      <c r="E19" s="83"/>
      <c r="F19" s="83"/>
      <c r="G19" s="83"/>
      <c r="H19" s="192">
        <f>(I19+1000)</f>
        <v>69100</v>
      </c>
      <c r="I19" s="192">
        <f>(J19+1000)</f>
        <v>68100</v>
      </c>
      <c r="J19" s="192">
        <f>(K19+500)</f>
        <v>67100</v>
      </c>
      <c r="K19" s="192">
        <f>(L19+500)</f>
        <v>66600</v>
      </c>
      <c r="L19" s="277">
        <v>66100</v>
      </c>
    </row>
    <row r="20" ht="42" customHeight="1" hidden="1">
      <c r="A20" t="s" s="49">
        <v>352</v>
      </c>
      <c r="B20" s="272"/>
      <c r="C20" t="s" s="83">
        <v>67</v>
      </c>
      <c r="D20" s="83"/>
      <c r="E20" s="83"/>
      <c r="F20" s="83"/>
      <c r="G20" s="83"/>
      <c r="H20" s="192">
        <f>(I20+1000)</f>
        <v>69100</v>
      </c>
      <c r="I20" s="192">
        <f>(J20+1000)</f>
        <v>68100</v>
      </c>
      <c r="J20" s="192">
        <f>(K20+500)</f>
        <v>67100</v>
      </c>
      <c r="K20" s="192">
        <f>(L20+500)</f>
        <v>66600</v>
      </c>
      <c r="L20" s="277">
        <v>66100</v>
      </c>
    </row>
    <row r="21" ht="42" customHeight="1" hidden="1">
      <c r="A21" t="s" s="49">
        <v>353</v>
      </c>
      <c r="B21" s="272"/>
      <c r="C21" t="s" s="83">
        <v>67</v>
      </c>
      <c r="D21" s="83"/>
      <c r="E21" s="83"/>
      <c r="F21" s="83"/>
      <c r="G21" s="83"/>
      <c r="H21" s="192">
        <f>(I21+1000)</f>
        <v>69100</v>
      </c>
      <c r="I21" s="192">
        <f>(J21+1000)</f>
        <v>68100</v>
      </c>
      <c r="J21" s="192">
        <f>(K21+500)</f>
        <v>67100</v>
      </c>
      <c r="K21" s="192">
        <f>(L21+500)</f>
        <v>66600</v>
      </c>
      <c r="L21" s="277">
        <v>66100</v>
      </c>
    </row>
    <row r="22" ht="42" customHeight="1">
      <c r="A22" t="s" s="49">
        <v>354</v>
      </c>
      <c r="B22" s="272">
        <v>60</v>
      </c>
      <c r="C22" t="s" s="273">
        <v>67</v>
      </c>
      <c r="D22" s="274">
        <v>56</v>
      </c>
      <c r="E22" s="275">
        <v>26</v>
      </c>
      <c r="F22" s="223">
        <f>G22/6</f>
        <v>319.366666666667</v>
      </c>
      <c r="G22" s="276">
        <f>H22/1000*E22</f>
        <v>1916.2</v>
      </c>
      <c r="H22" s="192">
        <f>(I22+1000)</f>
        <v>73700</v>
      </c>
      <c r="I22" s="192">
        <f>(J22+500)</f>
        <v>72700</v>
      </c>
      <c r="J22" s="192">
        <f>(K22+300)</f>
        <v>72200</v>
      </c>
      <c r="K22" s="192">
        <f>(L22+300)</f>
        <v>71900</v>
      </c>
      <c r="L22" s="277">
        <v>71600</v>
      </c>
    </row>
    <row r="23" ht="42" customHeight="1">
      <c r="A23" t="s" s="49">
        <v>355</v>
      </c>
      <c r="B23" s="272"/>
      <c r="C23" t="s" s="273">
        <v>67</v>
      </c>
      <c r="D23" s="274">
        <v>56</v>
      </c>
      <c r="E23" s="275">
        <v>55.7</v>
      </c>
      <c r="F23" s="223">
        <f>G23/12</f>
        <v>342.090833333333</v>
      </c>
      <c r="G23" s="276">
        <f>H23/1000*E23</f>
        <v>4105.09</v>
      </c>
      <c r="H23" s="192">
        <f>(I23+1000)</f>
        <v>73700</v>
      </c>
      <c r="I23" s="192">
        <f>(J23+500)</f>
        <v>72700</v>
      </c>
      <c r="J23" s="192">
        <f>(K23+300)</f>
        <v>72200</v>
      </c>
      <c r="K23" s="192">
        <f>(L23+300)</f>
        <v>71900</v>
      </c>
      <c r="L23" s="277">
        <v>71600</v>
      </c>
    </row>
    <row r="24" ht="42" customHeight="1">
      <c r="A24" t="s" s="49">
        <v>356</v>
      </c>
      <c r="B24" s="272"/>
      <c r="C24" t="s" s="273">
        <v>67</v>
      </c>
      <c r="D24" s="274">
        <v>65</v>
      </c>
      <c r="E24" s="275">
        <v>75.5</v>
      </c>
      <c r="F24" s="223">
        <f>G24/12</f>
        <v>463.695833333333</v>
      </c>
      <c r="G24" s="276">
        <f>H24/1000*E24</f>
        <v>5564.35</v>
      </c>
      <c r="H24" s="192">
        <f>(I24+1000)</f>
        <v>73700</v>
      </c>
      <c r="I24" s="192">
        <f>(J24+500)</f>
        <v>72700</v>
      </c>
      <c r="J24" s="192">
        <f>(K24+300)</f>
        <v>72200</v>
      </c>
      <c r="K24" s="192">
        <f>(L24+300)</f>
        <v>71900</v>
      </c>
      <c r="L24" s="277">
        <v>71600</v>
      </c>
    </row>
    <row r="25" ht="42" customHeight="1">
      <c r="A25" t="s" s="49">
        <v>357</v>
      </c>
      <c r="B25" s="272"/>
      <c r="C25" t="s" s="273">
        <v>67</v>
      </c>
      <c r="D25" s="274">
        <v>77</v>
      </c>
      <c r="E25" s="275">
        <v>89</v>
      </c>
      <c r="F25" s="223">
        <f>G25/12</f>
        <v>546.608333333333</v>
      </c>
      <c r="G25" s="276">
        <f>H25/1000*E25</f>
        <v>6559.3</v>
      </c>
      <c r="H25" s="192">
        <f>(I25+1000)</f>
        <v>73700</v>
      </c>
      <c r="I25" s="192">
        <f>(J25+500)</f>
        <v>72700</v>
      </c>
      <c r="J25" s="192">
        <f>(K25+300)</f>
        <v>72200</v>
      </c>
      <c r="K25" s="192">
        <f>(L25+300)</f>
        <v>71900</v>
      </c>
      <c r="L25" s="277">
        <v>71600</v>
      </c>
    </row>
    <row r="26" ht="42" customHeight="1">
      <c r="A26" t="s" s="49">
        <v>358</v>
      </c>
      <c r="B26" s="272"/>
      <c r="C26" t="s" s="273">
        <v>67</v>
      </c>
      <c r="D26" s="274">
        <v>84</v>
      </c>
      <c r="E26" s="275">
        <v>109</v>
      </c>
      <c r="F26" s="223">
        <f>G26/12</f>
        <v>669.4416666666669</v>
      </c>
      <c r="G26" s="276">
        <f>H26/1000*E26</f>
        <v>8033.3</v>
      </c>
      <c r="H26" s="192">
        <f>(I26+1000)</f>
        <v>73700</v>
      </c>
      <c r="I26" s="192">
        <f>(J26+500)</f>
        <v>72700</v>
      </c>
      <c r="J26" s="192">
        <f>(K26+300)</f>
        <v>72200</v>
      </c>
      <c r="K26" s="192">
        <f>(L26+300)</f>
        <v>71900</v>
      </c>
      <c r="L26" s="277">
        <v>71600</v>
      </c>
    </row>
    <row r="27" ht="42" customHeight="1" hidden="1">
      <c r="A27" t="s" s="49">
        <v>359</v>
      </c>
      <c r="B27" s="272"/>
      <c r="C27" t="s" s="83">
        <v>67</v>
      </c>
      <c r="D27" s="83"/>
      <c r="E27" s="83"/>
      <c r="F27" s="83"/>
      <c r="G27" s="83"/>
      <c r="H27" s="192">
        <f>(I27+1000)</f>
        <v>69100</v>
      </c>
      <c r="I27" s="192">
        <f>(J27+1000)</f>
        <v>68100</v>
      </c>
      <c r="J27" s="192">
        <f>(K27+500)</f>
        <v>67100</v>
      </c>
      <c r="K27" s="192">
        <f>(L27+500)</f>
        <v>66600</v>
      </c>
      <c r="L27" s="277">
        <v>66100</v>
      </c>
    </row>
    <row r="28" ht="42" customHeight="1">
      <c r="A28" t="s" s="49">
        <v>360</v>
      </c>
      <c r="B28" s="272"/>
      <c r="C28" t="s" s="273">
        <v>67</v>
      </c>
      <c r="D28" s="274">
        <v>84</v>
      </c>
      <c r="E28" s="275">
        <v>124</v>
      </c>
      <c r="F28" s="223">
        <f>G28/12</f>
        <v>761.5666666666669</v>
      </c>
      <c r="G28" s="276">
        <f>H28/1000*E28</f>
        <v>9138.799999999999</v>
      </c>
      <c r="H28" s="192">
        <f>(I28+1000)</f>
        <v>73700</v>
      </c>
      <c r="I28" s="192">
        <f>(J28+500)</f>
        <v>72700</v>
      </c>
      <c r="J28" s="192">
        <f>(K28+300)</f>
        <v>72200</v>
      </c>
      <c r="K28" s="192">
        <f>(L28+300)</f>
        <v>71900</v>
      </c>
      <c r="L28" s="277">
        <v>71600</v>
      </c>
    </row>
    <row r="29" ht="42" customHeight="1">
      <c r="A29" t="s" s="49">
        <v>361</v>
      </c>
      <c r="B29" s="272"/>
      <c r="C29" t="s" s="273">
        <v>67</v>
      </c>
      <c r="D29" s="274">
        <v>83</v>
      </c>
      <c r="E29" s="275">
        <v>102</v>
      </c>
      <c r="F29" s="223">
        <f>G29/12</f>
        <v>626.45</v>
      </c>
      <c r="G29" s="276">
        <f>H29/1000*E29</f>
        <v>7517.4</v>
      </c>
      <c r="H29" s="192">
        <f>(I29+1000)</f>
        <v>73700</v>
      </c>
      <c r="I29" s="192">
        <f>(J29+500)</f>
        <v>72700</v>
      </c>
      <c r="J29" s="192">
        <f>(K29+300)</f>
        <v>72200</v>
      </c>
      <c r="K29" s="192">
        <f>(L29+300)</f>
        <v>71900</v>
      </c>
      <c r="L29" s="277">
        <v>71600</v>
      </c>
    </row>
    <row r="30" ht="42" customHeight="1" hidden="1">
      <c r="A30" t="s" s="49">
        <v>362</v>
      </c>
      <c r="B30" s="272"/>
      <c r="C30" t="s" s="83">
        <v>67</v>
      </c>
      <c r="D30" s="83"/>
      <c r="E30" s="83"/>
      <c r="F30" s="83"/>
      <c r="G30" s="83"/>
      <c r="H30" s="192">
        <f>(I30+1000)</f>
        <v>69100</v>
      </c>
      <c r="I30" s="192">
        <f>(J30+1000)</f>
        <v>68100</v>
      </c>
      <c r="J30" s="192">
        <f>(K30+500)</f>
        <v>67100</v>
      </c>
      <c r="K30" s="192">
        <f>(L30+500)</f>
        <v>66600</v>
      </c>
      <c r="L30" s="277">
        <v>66100</v>
      </c>
    </row>
    <row r="31" ht="42" customHeight="1">
      <c r="A31" t="s" s="49">
        <v>363</v>
      </c>
      <c r="B31" s="272"/>
      <c r="C31" t="s" s="273">
        <v>67</v>
      </c>
      <c r="D31" s="274">
        <v>89</v>
      </c>
      <c r="E31" s="275">
        <v>130.5</v>
      </c>
      <c r="F31" s="223">
        <f>G31/12</f>
        <v>801.4875</v>
      </c>
      <c r="G31" s="276">
        <f>H31/1000*E31</f>
        <v>9617.85</v>
      </c>
      <c r="H31" s="192">
        <f>(I31+1000)</f>
        <v>73700</v>
      </c>
      <c r="I31" s="192">
        <f>(J31+500)</f>
        <v>72700</v>
      </c>
      <c r="J31" s="192">
        <f>(K31+300)</f>
        <v>72200</v>
      </c>
      <c r="K31" s="192">
        <f>(L31+300)</f>
        <v>71900</v>
      </c>
      <c r="L31" s="277">
        <v>71600</v>
      </c>
    </row>
    <row r="32" ht="42" customHeight="1" hidden="1">
      <c r="A32" t="s" s="49">
        <v>364</v>
      </c>
      <c r="B32" s="272"/>
      <c r="C32" t="s" s="83">
        <v>67</v>
      </c>
      <c r="D32" s="83"/>
      <c r="E32" s="83"/>
      <c r="F32" s="83"/>
      <c r="G32" s="83"/>
      <c r="H32" s="192">
        <f>(I32+1000)</f>
        <v>69100</v>
      </c>
      <c r="I32" s="192">
        <f>(J32+1000)</f>
        <v>68100</v>
      </c>
      <c r="J32" s="192">
        <f>(K32+500)</f>
        <v>67100</v>
      </c>
      <c r="K32" s="192">
        <f>(L32+500)</f>
        <v>66600</v>
      </c>
      <c r="L32" s="277">
        <v>66100</v>
      </c>
    </row>
    <row r="33" ht="42" customHeight="1" hidden="1">
      <c r="A33" t="s" s="49">
        <v>365</v>
      </c>
      <c r="B33" s="272"/>
      <c r="C33" t="s" s="83">
        <v>67</v>
      </c>
      <c r="D33" s="83"/>
      <c r="E33" s="83"/>
      <c r="F33" s="83"/>
      <c r="G33" s="83"/>
      <c r="H33" s="192">
        <f>(I33+1000)</f>
        <v>69100</v>
      </c>
      <c r="I33" s="192">
        <f>(J33+1000)</f>
        <v>68100</v>
      </c>
      <c r="J33" s="192">
        <f>(K33+500)</f>
        <v>67100</v>
      </c>
      <c r="K33" s="192">
        <f>(L33+500)</f>
        <v>66600</v>
      </c>
      <c r="L33" s="277">
        <v>66100</v>
      </c>
    </row>
    <row r="34" ht="42" customHeight="1" hidden="1">
      <c r="A34" t="s" s="49">
        <v>366</v>
      </c>
      <c r="B34" s="272"/>
      <c r="C34" t="s" s="83">
        <v>67</v>
      </c>
      <c r="D34" s="83"/>
      <c r="E34" s="83"/>
      <c r="F34" s="83"/>
      <c r="G34" s="83"/>
      <c r="H34" s="192">
        <f>(I34+1000)</f>
        <v>69100</v>
      </c>
      <c r="I34" s="192">
        <f>(J34+1000)</f>
        <v>68100</v>
      </c>
      <c r="J34" s="192">
        <f>(K34+500)</f>
        <v>67100</v>
      </c>
      <c r="K34" s="192">
        <f>(L34+500)</f>
        <v>66600</v>
      </c>
      <c r="L34" s="277">
        <v>66100</v>
      </c>
    </row>
    <row r="35" ht="42" customHeight="1">
      <c r="A35" t="s" s="49">
        <v>367</v>
      </c>
      <c r="B35" s="272"/>
      <c r="C35" t="s" s="273">
        <v>67</v>
      </c>
      <c r="D35" s="274">
        <v>102</v>
      </c>
      <c r="E35" s="275">
        <v>146</v>
      </c>
      <c r="F35" s="223">
        <f>G35/12</f>
        <v>896.6833333333331</v>
      </c>
      <c r="G35" s="276">
        <f>H35/1000*E35</f>
        <v>10760.2</v>
      </c>
      <c r="H35" s="192">
        <f>(I35+1000)</f>
        <v>73700</v>
      </c>
      <c r="I35" s="192">
        <f>(J35+500)</f>
        <v>72700</v>
      </c>
      <c r="J35" s="192">
        <f>(K35+300)</f>
        <v>72200</v>
      </c>
      <c r="K35" s="192">
        <f>(L35+300)</f>
        <v>71900</v>
      </c>
      <c r="L35" s="277">
        <v>71600</v>
      </c>
    </row>
    <row r="36" ht="42" customHeight="1" hidden="1">
      <c r="A36" t="s" s="49">
        <v>368</v>
      </c>
      <c r="B36" s="272"/>
      <c r="C36" t="s" s="83">
        <v>67</v>
      </c>
      <c r="D36" s="83"/>
      <c r="E36" s="83"/>
      <c r="F36" s="83"/>
      <c r="G36" s="83"/>
      <c r="H36" s="192">
        <f>(I36+1000)</f>
        <v>69100</v>
      </c>
      <c r="I36" s="192">
        <f>(J36+1000)</f>
        <v>68100</v>
      </c>
      <c r="J36" s="192">
        <f>(K36+500)</f>
        <v>67100</v>
      </c>
      <c r="K36" s="192">
        <f>(L36+500)</f>
        <v>66600</v>
      </c>
      <c r="L36" s="277">
        <v>66100</v>
      </c>
    </row>
    <row r="37" ht="42" customHeight="1" hidden="1">
      <c r="A37" t="s" s="49">
        <v>369</v>
      </c>
      <c r="B37" s="272"/>
      <c r="C37" t="s" s="83">
        <v>67</v>
      </c>
      <c r="D37" s="83"/>
      <c r="E37" s="83"/>
      <c r="F37" s="83"/>
      <c r="G37" s="83"/>
      <c r="H37" s="192">
        <f>(I37+1000)</f>
        <v>69100</v>
      </c>
      <c r="I37" s="192">
        <f>(J37+1000)</f>
        <v>68100</v>
      </c>
      <c r="J37" s="192">
        <f>(K37+500)</f>
        <v>67100</v>
      </c>
      <c r="K37" s="192">
        <f>(L37+500)</f>
        <v>66600</v>
      </c>
      <c r="L37" s="277">
        <v>66100</v>
      </c>
    </row>
    <row r="38" ht="42" customHeight="1" hidden="1">
      <c r="A38" t="s" s="49">
        <v>370</v>
      </c>
      <c r="B38" s="272"/>
      <c r="C38" t="s" s="83">
        <v>67</v>
      </c>
      <c r="D38" s="83"/>
      <c r="E38" s="83"/>
      <c r="F38" s="83"/>
      <c r="G38" s="83"/>
      <c r="H38" s="192">
        <f>(I38+1000)</f>
        <v>69100</v>
      </c>
      <c r="I38" s="192">
        <f>(J38+1000)</f>
        <v>68100</v>
      </c>
      <c r="J38" s="192">
        <f>(K38+500)</f>
        <v>67100</v>
      </c>
      <c r="K38" s="192">
        <f>(L38+500)</f>
        <v>66600</v>
      </c>
      <c r="L38" s="277">
        <v>66100</v>
      </c>
    </row>
    <row r="39" ht="42" customHeight="1">
      <c r="A39" t="s" s="49">
        <v>371</v>
      </c>
      <c r="B39" s="272"/>
      <c r="C39" t="s" s="273">
        <v>67</v>
      </c>
      <c r="D39" s="274">
        <v>102</v>
      </c>
      <c r="E39" s="275">
        <v>153.5</v>
      </c>
      <c r="F39" s="223">
        <f>G39/12</f>
        <v>942.7458333333331</v>
      </c>
      <c r="G39" s="276">
        <f>H39/1000*E39</f>
        <v>11312.95</v>
      </c>
      <c r="H39" s="192">
        <f>(I39+1000)</f>
        <v>73700</v>
      </c>
      <c r="I39" s="192">
        <f>(J39+500)</f>
        <v>72700</v>
      </c>
      <c r="J39" s="192">
        <f>(K39+300)</f>
        <v>72200</v>
      </c>
      <c r="K39" s="192">
        <f>(L39+300)</f>
        <v>71900</v>
      </c>
      <c r="L39" s="277">
        <v>71600</v>
      </c>
    </row>
    <row r="40" ht="42" customHeight="1" hidden="1">
      <c r="A40" t="s" s="49">
        <v>372</v>
      </c>
      <c r="B40" s="272"/>
      <c r="C40" t="s" s="83">
        <v>67</v>
      </c>
      <c r="D40" s="83"/>
      <c r="E40" s="83"/>
      <c r="F40" s="83"/>
      <c r="G40" s="83"/>
      <c r="H40" s="192">
        <f>(I40+1000)</f>
        <v>69100</v>
      </c>
      <c r="I40" s="192">
        <f>(J40+1000)</f>
        <v>68100</v>
      </c>
      <c r="J40" s="192">
        <f>(K40+500)</f>
        <v>67100</v>
      </c>
      <c r="K40" s="192">
        <f>(L40+500)</f>
        <v>66600</v>
      </c>
      <c r="L40" s="277">
        <v>66100</v>
      </c>
    </row>
    <row r="41" ht="42" customHeight="1" hidden="1">
      <c r="A41" t="s" s="49">
        <v>373</v>
      </c>
      <c r="B41" s="272"/>
      <c r="C41" t="s" s="83">
        <v>67</v>
      </c>
      <c r="D41" s="83"/>
      <c r="E41" s="83"/>
      <c r="F41" s="83"/>
      <c r="G41" s="83"/>
      <c r="H41" s="192">
        <f>(I41+1000)</f>
        <v>69100</v>
      </c>
      <c r="I41" s="192">
        <f>(J41+1000)</f>
        <v>68100</v>
      </c>
      <c r="J41" s="192">
        <f>(K41+500)</f>
        <v>67100</v>
      </c>
      <c r="K41" s="192">
        <f>(L41+500)</f>
        <v>66600</v>
      </c>
      <c r="L41" s="277">
        <v>66100</v>
      </c>
    </row>
    <row r="42" ht="42" customHeight="1">
      <c r="A42" t="s" s="49">
        <v>374</v>
      </c>
      <c r="B42" s="272"/>
      <c r="C42" t="s" s="273">
        <v>67</v>
      </c>
      <c r="D42" s="274">
        <v>102</v>
      </c>
      <c r="E42" s="275">
        <v>171.5</v>
      </c>
      <c r="F42" s="223">
        <f>G42/12</f>
        <v>1053.295833333330</v>
      </c>
      <c r="G42" s="276">
        <f>H42/1000*E42</f>
        <v>12639.55</v>
      </c>
      <c r="H42" s="192">
        <f>(I42+1000)</f>
        <v>73700</v>
      </c>
      <c r="I42" s="192">
        <f>(J42+500)</f>
        <v>72700</v>
      </c>
      <c r="J42" s="192">
        <f>(K42+300)</f>
        <v>72200</v>
      </c>
      <c r="K42" s="192">
        <f>(L42+300)</f>
        <v>71900</v>
      </c>
      <c r="L42" s="277">
        <v>71600</v>
      </c>
    </row>
    <row r="43" ht="42" customHeight="1">
      <c r="A43" t="s" s="49">
        <v>375</v>
      </c>
      <c r="B43" s="272"/>
      <c r="C43" t="s" s="273">
        <v>67</v>
      </c>
      <c r="D43" s="274">
        <v>237</v>
      </c>
      <c r="E43" s="275">
        <v>184</v>
      </c>
      <c r="F43" s="223">
        <f>G43/12</f>
        <v>1130.066666666670</v>
      </c>
      <c r="G43" s="276">
        <f>H43/1000*E43</f>
        <v>13560.8</v>
      </c>
      <c r="H43" s="192">
        <f>(I43+1000)</f>
        <v>73700</v>
      </c>
      <c r="I43" s="192">
        <f>(J43+500)</f>
        <v>72700</v>
      </c>
      <c r="J43" s="192">
        <f>(K43+300)</f>
        <v>72200</v>
      </c>
      <c r="K43" s="192">
        <f>(L43+300)</f>
        <v>71900</v>
      </c>
      <c r="L43" s="277">
        <v>71600</v>
      </c>
    </row>
    <row r="44" ht="42" customHeight="1" hidden="1">
      <c r="A44" t="s" s="49">
        <v>376</v>
      </c>
      <c r="B44" s="272"/>
      <c r="C44" t="s" s="83">
        <v>67</v>
      </c>
      <c r="D44" s="83"/>
      <c r="E44" s="83"/>
      <c r="F44" s="83"/>
      <c r="G44" s="83"/>
      <c r="H44" s="192">
        <f>(I44+1000)</f>
        <v>69100</v>
      </c>
      <c r="I44" s="192">
        <f>(J44+1000)</f>
        <v>68100</v>
      </c>
      <c r="J44" s="192">
        <f>(K44+500)</f>
        <v>67100</v>
      </c>
      <c r="K44" s="192">
        <f>(L44+500)</f>
        <v>66600</v>
      </c>
      <c r="L44" s="277">
        <v>66100</v>
      </c>
    </row>
    <row r="45" ht="42" customHeight="1" hidden="1">
      <c r="A45" t="s" s="49">
        <v>377</v>
      </c>
      <c r="B45" s="272"/>
      <c r="C45" t="s" s="83">
        <v>67</v>
      </c>
      <c r="D45" s="83"/>
      <c r="E45" s="83"/>
      <c r="F45" s="83"/>
      <c r="G45" s="83"/>
      <c r="H45" s="192">
        <f>(I45+1000)</f>
        <v>69100</v>
      </c>
      <c r="I45" s="192">
        <f>(J45+1000)</f>
        <v>68100</v>
      </c>
      <c r="J45" s="192">
        <f>(K45+500)</f>
        <v>67100</v>
      </c>
      <c r="K45" s="192">
        <f>(L45+500)</f>
        <v>66600</v>
      </c>
      <c r="L45" s="277">
        <v>66100</v>
      </c>
    </row>
    <row r="46" ht="42" customHeight="1">
      <c r="A46" t="s" s="280">
        <v>378</v>
      </c>
      <c r="B46" s="272"/>
      <c r="C46" t="s" s="281">
        <v>67</v>
      </c>
      <c r="D46" s="282">
        <v>237</v>
      </c>
      <c r="E46" s="283">
        <v>207</v>
      </c>
      <c r="F46" s="284">
        <f>G46/12</f>
        <v>1271.325</v>
      </c>
      <c r="G46" s="285">
        <f>H46/1000*E46</f>
        <v>15255.9</v>
      </c>
      <c r="H46" s="192">
        <f>(I46+1000)</f>
        <v>73700</v>
      </c>
      <c r="I46" s="192">
        <f>(J46+500)</f>
        <v>72700</v>
      </c>
      <c r="J46" s="192">
        <f>(K46+300)</f>
        <v>72200</v>
      </c>
      <c r="K46" s="192">
        <f>(L46+300)</f>
        <v>71900</v>
      </c>
      <c r="L46" s="277">
        <v>71600</v>
      </c>
    </row>
    <row r="47" ht="42" customHeight="1" hidden="1">
      <c r="A47" t="s" s="286">
        <v>379</v>
      </c>
      <c r="B47" s="287"/>
      <c r="C47" t="s" s="288">
        <v>67</v>
      </c>
      <c r="D47" s="288"/>
      <c r="E47" s="288"/>
      <c r="F47" s="288"/>
      <c r="G47" s="289"/>
      <c r="H47" s="192">
        <f>(I47+1000)</f>
        <v>69100</v>
      </c>
      <c r="I47" s="192">
        <f>(J47+1000)</f>
        <v>68100</v>
      </c>
      <c r="J47" s="192">
        <f>(K47+500)</f>
        <v>67100</v>
      </c>
      <c r="K47" s="192">
        <f>(L47+500)</f>
        <v>66600</v>
      </c>
      <c r="L47" s="277">
        <v>66100</v>
      </c>
    </row>
    <row r="48" ht="42" customHeight="1" hidden="1">
      <c r="A48" t="s" s="286">
        <v>380</v>
      </c>
      <c r="B48" s="287"/>
      <c r="C48" t="s" s="288">
        <v>67</v>
      </c>
      <c r="D48" s="288"/>
      <c r="E48" s="288"/>
      <c r="F48" s="288"/>
      <c r="G48" s="289"/>
      <c r="H48" s="192">
        <f>(I48+1000)</f>
        <v>69100</v>
      </c>
      <c r="I48" s="192">
        <f>(J48+1000)</f>
        <v>68100</v>
      </c>
      <c r="J48" s="192">
        <f>(K48+500)</f>
        <v>67100</v>
      </c>
      <c r="K48" s="192">
        <f>(L48+500)</f>
        <v>66600</v>
      </c>
      <c r="L48" s="277">
        <v>66100</v>
      </c>
    </row>
    <row r="49" ht="42" customHeight="1" hidden="1">
      <c r="A49" t="s" s="286">
        <v>381</v>
      </c>
      <c r="B49" s="287"/>
      <c r="C49" t="s" s="288">
        <v>67</v>
      </c>
      <c r="D49" s="288"/>
      <c r="E49" s="288"/>
      <c r="F49" s="288"/>
      <c r="G49" s="289"/>
      <c r="H49" s="192">
        <f>(I49+1000)</f>
        <v>69100</v>
      </c>
      <c r="I49" s="192">
        <f>(J49+1000)</f>
        <v>68100</v>
      </c>
      <c r="J49" s="192">
        <f>(K49+500)</f>
        <v>67100</v>
      </c>
      <c r="K49" s="192">
        <f>(L49+500)</f>
        <v>66600</v>
      </c>
      <c r="L49" s="277">
        <v>66100</v>
      </c>
    </row>
    <row r="50" ht="42" customHeight="1" hidden="1">
      <c r="A50" t="s" s="286">
        <v>382</v>
      </c>
      <c r="B50" s="287"/>
      <c r="C50" t="s" s="288">
        <v>67</v>
      </c>
      <c r="D50" s="288"/>
      <c r="E50" s="288"/>
      <c r="F50" s="288"/>
      <c r="G50" s="289"/>
      <c r="H50" s="192">
        <f>(I50+1000)</f>
        <v>69100</v>
      </c>
      <c r="I50" s="192">
        <f>(J50+1000)</f>
        <v>68100</v>
      </c>
      <c r="J50" s="192">
        <f>(K50+500)</f>
        <v>67100</v>
      </c>
      <c r="K50" s="192">
        <f>(L50+500)</f>
        <v>66600</v>
      </c>
      <c r="L50" s="277">
        <v>66100</v>
      </c>
    </row>
    <row r="51" ht="42" customHeight="1">
      <c r="A51" t="s" s="286">
        <v>383</v>
      </c>
      <c r="B51" s="287"/>
      <c r="C51" t="s" s="290">
        <v>67</v>
      </c>
      <c r="D51" s="291">
        <v>336</v>
      </c>
      <c r="E51" s="292">
        <v>379</v>
      </c>
      <c r="F51" s="293">
        <f>G51/12</f>
        <v>2327.691666666670</v>
      </c>
      <c r="G51" s="294">
        <f>H51/1000*E51</f>
        <v>27932.3</v>
      </c>
      <c r="H51" s="192">
        <f>(I51+1000)</f>
        <v>73700</v>
      </c>
      <c r="I51" s="192">
        <f>(J51+500)</f>
        <v>72700</v>
      </c>
      <c r="J51" s="192">
        <f>(K51+300)</f>
        <v>72200</v>
      </c>
      <c r="K51" s="192">
        <f>(L51+300)</f>
        <v>71900</v>
      </c>
      <c r="L51" s="277">
        <v>71600</v>
      </c>
    </row>
    <row r="52" ht="42" customHeight="1" hidden="1">
      <c r="A52" t="s" s="295">
        <v>384</v>
      </c>
      <c r="B52" s="296"/>
      <c r="C52" t="s" s="288">
        <v>67</v>
      </c>
      <c r="D52" s="288"/>
      <c r="E52" s="288"/>
      <c r="F52" s="288"/>
      <c r="G52" s="289"/>
      <c r="H52" s="86">
        <f>(I52+2000)</f>
        <v>106100</v>
      </c>
      <c r="I52" s="86">
        <f>(J52+1000)</f>
        <v>104100</v>
      </c>
      <c r="J52" s="86">
        <f>(K52+500)</f>
        <v>103100</v>
      </c>
      <c r="K52" s="86">
        <f>(L52+500)</f>
        <v>102600</v>
      </c>
      <c r="L52" s="297">
        <v>102100</v>
      </c>
    </row>
    <row r="53" ht="42" customHeight="1" hidden="1">
      <c r="A53" t="s" s="295">
        <v>385</v>
      </c>
      <c r="B53" s="296"/>
      <c r="C53" t="s" s="288">
        <v>67</v>
      </c>
      <c r="D53" s="288"/>
      <c r="E53" s="288"/>
      <c r="F53" s="288"/>
      <c r="G53" s="289"/>
      <c r="H53" s="86">
        <f>(I53+1000)</f>
        <v>58900</v>
      </c>
      <c r="I53" s="86">
        <f>(J53+500)</f>
        <v>57900</v>
      </c>
      <c r="J53" s="86">
        <f>(K53+500)</f>
        <v>57400</v>
      </c>
      <c r="K53" s="297">
        <f>(L53+500)</f>
        <v>56900</v>
      </c>
      <c r="L53" s="298">
        <v>56400</v>
      </c>
    </row>
    <row r="54" ht="42" customHeight="1" hidden="1">
      <c r="A54" t="s" s="295">
        <v>386</v>
      </c>
      <c r="B54" s="296"/>
      <c r="C54" t="s" s="288">
        <v>67</v>
      </c>
      <c r="D54" s="288"/>
      <c r="E54" s="288"/>
      <c r="F54" s="288"/>
      <c r="G54" s="289"/>
      <c r="H54" s="86">
        <f>(I54+1000)</f>
        <v>59100</v>
      </c>
      <c r="I54" s="86">
        <f>(J54+500)</f>
        <v>58100</v>
      </c>
      <c r="J54" s="86">
        <f>(K54+500)</f>
        <v>57600</v>
      </c>
      <c r="K54" s="297">
        <f>(L54+500)</f>
        <v>57100</v>
      </c>
      <c r="L54" s="298">
        <v>56600</v>
      </c>
    </row>
    <row r="55" ht="42" customHeight="1" hidden="1">
      <c r="A55" t="s" s="295">
        <v>387</v>
      </c>
      <c r="B55" s="296"/>
      <c r="C55" t="s" s="288">
        <v>67</v>
      </c>
      <c r="D55" s="288"/>
      <c r="E55" s="288"/>
      <c r="F55" s="288"/>
      <c r="G55" s="289"/>
      <c r="H55" s="297">
        <f>(I55+500)</f>
        <v>65900</v>
      </c>
      <c r="I55" s="298">
        <f>(J55+300)</f>
        <v>65400</v>
      </c>
      <c r="J55" s="299">
        <f>(K55+300)</f>
        <v>65100</v>
      </c>
      <c r="K55" s="297">
        <f>(L55+300)</f>
        <v>64800</v>
      </c>
      <c r="L55" s="298">
        <v>64500</v>
      </c>
    </row>
    <row r="56" ht="42" customHeight="1" hidden="1">
      <c r="A56" t="s" s="295">
        <v>388</v>
      </c>
      <c r="B56" s="296"/>
      <c r="C56" t="s" s="288">
        <v>67</v>
      </c>
      <c r="D56" s="288"/>
      <c r="E56" s="288"/>
      <c r="F56" s="288"/>
      <c r="G56" s="289"/>
      <c r="H56" s="297">
        <f>(I56+500)</f>
        <v>66800</v>
      </c>
      <c r="I56" s="298">
        <f>(J56+300)</f>
        <v>66300</v>
      </c>
      <c r="J56" s="299">
        <f>(K56+300)</f>
        <v>66000</v>
      </c>
      <c r="K56" s="297">
        <f>(L56+300)</f>
        <v>65700</v>
      </c>
      <c r="L56" s="298">
        <v>65400</v>
      </c>
    </row>
    <row r="57" ht="11.25" customHeight="1">
      <c r="A57" s="300"/>
      <c r="B57" s="301"/>
      <c r="C57" s="300"/>
      <c r="D57" s="302"/>
      <c r="E57" s="302"/>
      <c r="F57" s="302"/>
      <c r="G57" s="302"/>
      <c r="H57" s="303"/>
      <c r="I57" s="303"/>
      <c r="J57" s="303"/>
      <c r="K57" s="303"/>
      <c r="L57" s="304"/>
    </row>
  </sheetData>
  <mergeCells count="5">
    <mergeCell ref="A6:L6"/>
    <mergeCell ref="A4:L4"/>
    <mergeCell ref="A2:L2"/>
    <mergeCell ref="A1:L1"/>
    <mergeCell ref="A3:L3"/>
  </mergeCells>
  <pageMargins left="0.7" right="0.7" top="0.25" bottom="0.25" header="0" footer="0"/>
  <pageSetup firstPageNumber="1" fitToHeight="1" fitToWidth="1" scale="39" useFirstPageNumber="0" orientation="landscape" pageOrder="downThenOver"/>
  <headerFooter>
    <oddHeader>&amp;C&amp;"Calibri,Regular"&amp;8&amp;K000000Тр_ ст_ вгп_эсв</oddHeader>
    <oddFooter>&amp;C&amp;"Calibri,Regular"&amp;8&amp;K000000Страница &amp;P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65"/>
  <sheetViews>
    <sheetView workbookViewId="0" showGridLines="0" defaultGridColor="1"/>
  </sheetViews>
  <sheetFormatPr defaultColWidth="16.75" defaultRowHeight="15" customHeight="1" outlineLevelRow="0" outlineLevelCol="0"/>
  <cols>
    <col min="1" max="1" width="111" style="305" customWidth="1"/>
    <col min="2" max="2" width="28.25" style="305" customWidth="1"/>
    <col min="3" max="4" width="27.5" style="305" customWidth="1"/>
    <col min="5" max="5" width="35" style="305" customWidth="1"/>
    <col min="6" max="9" width="31.75" style="305" customWidth="1"/>
    <col min="10" max="16384" width="16.75" style="305" customWidth="1"/>
  </cols>
  <sheetData>
    <row r="1" ht="36" customHeight="1">
      <c r="A1" t="s" s="2">
        <v>0</v>
      </c>
      <c r="B1" s="3"/>
      <c r="C1" s="3"/>
      <c r="D1" s="3"/>
      <c r="E1" s="3"/>
      <c r="F1" s="3"/>
      <c r="G1" s="3"/>
      <c r="H1" s="3"/>
      <c r="I1" s="140"/>
    </row>
    <row r="2" ht="41.25" customHeight="1">
      <c r="A2" t="s" s="253">
        <v>1</v>
      </c>
      <c r="B2" s="254"/>
      <c r="C2" s="254"/>
      <c r="D2" s="254"/>
      <c r="E2" s="254"/>
      <c r="F2" s="254"/>
      <c r="G2" s="254"/>
      <c r="H2" s="254"/>
      <c r="I2" s="255"/>
    </row>
    <row r="3" ht="42" customHeight="1">
      <c r="A3" t="s" s="256">
        <v>126</v>
      </c>
      <c r="B3" s="257"/>
      <c r="C3" s="257"/>
      <c r="D3" s="257"/>
      <c r="E3" s="257"/>
      <c r="F3" s="257"/>
      <c r="G3" s="257"/>
      <c r="H3" s="257"/>
      <c r="I3" s="258"/>
    </row>
    <row r="4" ht="42" customHeight="1">
      <c r="A4" t="s" s="306">
        <v>127</v>
      </c>
      <c r="B4" s="260"/>
      <c r="C4" s="260"/>
      <c r="D4" s="260"/>
      <c r="E4" s="260"/>
      <c r="F4" s="260"/>
      <c r="G4" s="260"/>
      <c r="H4" s="260"/>
      <c r="I4" s="262"/>
    </row>
    <row r="5" ht="42" customHeight="1">
      <c r="A5" t="s" s="307">
        <v>5</v>
      </c>
      <c r="B5" t="s" s="307">
        <v>15</v>
      </c>
      <c r="C5" t="s" s="307">
        <v>6</v>
      </c>
      <c r="D5" t="s" s="307">
        <v>290</v>
      </c>
      <c r="E5" t="s" s="308">
        <v>10</v>
      </c>
      <c r="F5" t="s" s="308">
        <v>165</v>
      </c>
      <c r="G5" t="s" s="308">
        <v>12</v>
      </c>
      <c r="H5" t="s" s="308">
        <v>13</v>
      </c>
      <c r="I5" t="s" s="308">
        <v>14</v>
      </c>
    </row>
    <row r="6" ht="42" customHeight="1">
      <c r="A6" t="s" s="144">
        <v>389</v>
      </c>
      <c r="B6" s="112"/>
      <c r="C6" s="182"/>
      <c r="D6" s="182"/>
      <c r="E6" s="182"/>
      <c r="F6" s="182"/>
      <c r="G6" s="182"/>
      <c r="H6" s="182"/>
      <c r="I6" s="183"/>
    </row>
    <row r="7" ht="42" customHeight="1" hidden="1">
      <c r="A7" t="s" s="36">
        <v>390</v>
      </c>
      <c r="B7" t="s" s="83">
        <v>67</v>
      </c>
      <c r="C7" s="204">
        <v>1.5</v>
      </c>
      <c r="D7" s="309"/>
      <c r="E7" s="310">
        <f>(F7+500)</f>
        <v>34100</v>
      </c>
      <c r="F7" s="86">
        <f>(G7+300)</f>
        <v>33600</v>
      </c>
      <c r="G7" s="86">
        <f>(H7+300)</f>
        <v>33300</v>
      </c>
      <c r="H7" s="86">
        <f>(I7+300)</f>
        <v>33000</v>
      </c>
      <c r="I7" s="87">
        <v>32700</v>
      </c>
    </row>
    <row r="8" ht="42" customHeight="1">
      <c r="A8" t="s" s="36">
        <v>391</v>
      </c>
      <c r="B8" t="s" s="311">
        <v>67</v>
      </c>
      <c r="C8" s="312">
        <v>5</v>
      </c>
      <c r="D8" s="309">
        <f>C8*E8/1000</f>
        <v>495.5</v>
      </c>
      <c r="E8" s="236">
        <f>(F8+500)</f>
        <v>99100</v>
      </c>
      <c r="F8" s="236">
        <f>(G8+500)</f>
        <v>98600</v>
      </c>
      <c r="G8" s="236">
        <f>(H8+300)</f>
        <v>98100</v>
      </c>
      <c r="H8" s="236">
        <f>(I8+300)</f>
        <v>97800</v>
      </c>
      <c r="I8" s="313">
        <v>97500</v>
      </c>
    </row>
    <row r="9" ht="42" customHeight="1" hidden="1">
      <c r="A9" t="s" s="36">
        <v>392</v>
      </c>
      <c r="B9" t="s" s="311">
        <v>67</v>
      </c>
      <c r="C9" s="312">
        <v>4.5</v>
      </c>
      <c r="D9" s="309">
        <f>C9*E9/1000</f>
        <v>445.05</v>
      </c>
      <c r="E9" s="236">
        <f>(F9+500)</f>
        <v>98900</v>
      </c>
      <c r="F9" s="236">
        <f>(G9+300)</f>
        <v>98400</v>
      </c>
      <c r="G9" s="236">
        <f>(H9+300)</f>
        <v>98100</v>
      </c>
      <c r="H9" s="236">
        <f>(I9+300)</f>
        <v>97800</v>
      </c>
      <c r="I9" s="313">
        <v>97500</v>
      </c>
    </row>
    <row r="10" ht="42" customHeight="1" hidden="1">
      <c r="A10" t="s" s="36">
        <v>393</v>
      </c>
      <c r="B10" t="s" s="311">
        <v>67</v>
      </c>
      <c r="C10" s="312">
        <v>1.7</v>
      </c>
      <c r="D10" s="309">
        <f>C10*E10/1000</f>
        <v>168.13</v>
      </c>
      <c r="E10" s="236">
        <f>(F10+500)</f>
        <v>98900</v>
      </c>
      <c r="F10" s="236">
        <f>(G10+300)</f>
        <v>98400</v>
      </c>
      <c r="G10" s="236">
        <f>(H10+300)</f>
        <v>98100</v>
      </c>
      <c r="H10" s="236">
        <f>(I10+300)</f>
        <v>97800</v>
      </c>
      <c r="I10" s="313">
        <v>97500</v>
      </c>
    </row>
    <row r="11" ht="42" customHeight="1" hidden="1">
      <c r="A11" t="s" s="36">
        <v>394</v>
      </c>
      <c r="B11" t="s" s="311">
        <v>67</v>
      </c>
      <c r="C11" s="312">
        <v>5</v>
      </c>
      <c r="D11" s="309">
        <f>C11*E11/1000</f>
        <v>494.5</v>
      </c>
      <c r="E11" s="236">
        <f>(F11+500)</f>
        <v>98900</v>
      </c>
      <c r="F11" s="236">
        <f>(G11+300)</f>
        <v>98400</v>
      </c>
      <c r="G11" s="236">
        <f>(H11+300)</f>
        <v>98100</v>
      </c>
      <c r="H11" s="236">
        <f>(I11+300)</f>
        <v>97800</v>
      </c>
      <c r="I11" s="313">
        <v>97500</v>
      </c>
    </row>
    <row r="12" ht="42" customHeight="1" hidden="1">
      <c r="A12" t="s" s="36">
        <v>395</v>
      </c>
      <c r="B12" t="s" s="311">
        <v>67</v>
      </c>
      <c r="C12" s="312">
        <v>1.3</v>
      </c>
      <c r="D12" s="309">
        <f>C12*E12/1000</f>
        <v>128.57</v>
      </c>
      <c r="E12" s="236">
        <f>(F12+500)</f>
        <v>98900</v>
      </c>
      <c r="F12" s="236">
        <f>(G12+300)</f>
        <v>98400</v>
      </c>
      <c r="G12" s="236">
        <f>(H12+300)</f>
        <v>98100</v>
      </c>
      <c r="H12" s="236">
        <f>(I12+300)</f>
        <v>97800</v>
      </c>
      <c r="I12" s="313">
        <v>97500</v>
      </c>
    </row>
    <row r="13" ht="42" customHeight="1" hidden="1">
      <c r="A13" t="s" s="36">
        <v>396</v>
      </c>
      <c r="B13" t="s" s="311">
        <v>67</v>
      </c>
      <c r="C13" s="312">
        <v>7.7</v>
      </c>
      <c r="D13" s="309">
        <f>C13*E13/1000</f>
        <v>761.53</v>
      </c>
      <c r="E13" s="236">
        <f>(F13+500)</f>
        <v>98900</v>
      </c>
      <c r="F13" s="236">
        <f>(G13+300)</f>
        <v>98400</v>
      </c>
      <c r="G13" s="236">
        <f>(H13+300)</f>
        <v>98100</v>
      </c>
      <c r="H13" s="236">
        <f>(I13+300)</f>
        <v>97800</v>
      </c>
      <c r="I13" s="313">
        <v>97500</v>
      </c>
    </row>
    <row r="14" ht="42" customHeight="1" hidden="1">
      <c r="A14" t="s" s="36">
        <v>397</v>
      </c>
      <c r="B14" t="s" s="311">
        <v>67</v>
      </c>
      <c r="C14" s="312">
        <v>5.2</v>
      </c>
      <c r="D14" s="309">
        <f>C14*E14/1000</f>
        <v>514.28</v>
      </c>
      <c r="E14" s="236">
        <f>(F14+500)</f>
        <v>98900</v>
      </c>
      <c r="F14" s="236">
        <f>(G14+300)</f>
        <v>98400</v>
      </c>
      <c r="G14" s="236">
        <f>(H14+300)</f>
        <v>98100</v>
      </c>
      <c r="H14" s="236">
        <f>(I14+300)</f>
        <v>97800</v>
      </c>
      <c r="I14" s="313">
        <v>97500</v>
      </c>
    </row>
    <row r="15" ht="42" customHeight="1" hidden="1">
      <c r="A15" t="s" s="36">
        <v>398</v>
      </c>
      <c r="B15" t="s" s="311">
        <v>67</v>
      </c>
      <c r="C15" s="312">
        <v>6.5</v>
      </c>
      <c r="D15" s="309">
        <f>C15*E15/1000</f>
        <v>642.85</v>
      </c>
      <c r="E15" s="236">
        <f>(F15+500)</f>
        <v>98900</v>
      </c>
      <c r="F15" s="236">
        <f>(G15+300)</f>
        <v>98400</v>
      </c>
      <c r="G15" s="236">
        <f>(H15+300)</f>
        <v>98100</v>
      </c>
      <c r="H15" s="236">
        <f>(I15+300)</f>
        <v>97800</v>
      </c>
      <c r="I15" s="313">
        <v>97500</v>
      </c>
    </row>
    <row r="16" ht="42" customHeight="1">
      <c r="A16" t="s" s="36">
        <v>399</v>
      </c>
      <c r="B16" t="s" s="311">
        <v>67</v>
      </c>
      <c r="C16" s="312">
        <v>6.3</v>
      </c>
      <c r="D16" s="309">
        <f>C16*E16/1000</f>
        <v>624.33</v>
      </c>
      <c r="E16" s="236">
        <f>(F16+500)</f>
        <v>99100</v>
      </c>
      <c r="F16" s="236">
        <f>(G16+500)</f>
        <v>98600</v>
      </c>
      <c r="G16" s="236">
        <f>(H16+300)</f>
        <v>98100</v>
      </c>
      <c r="H16" s="236">
        <f>(I16+300)</f>
        <v>97800</v>
      </c>
      <c r="I16" s="313">
        <v>97500</v>
      </c>
    </row>
    <row r="17" ht="42" customHeight="1">
      <c r="A17" t="s" s="36">
        <v>396</v>
      </c>
      <c r="B17" t="s" s="311">
        <v>67</v>
      </c>
      <c r="C17" s="312">
        <v>7.8</v>
      </c>
      <c r="D17" s="309">
        <f>C17*E17/1000</f>
        <v>589.6799999999999</v>
      </c>
      <c r="E17" s="236">
        <f>(F17+500)</f>
        <v>75600</v>
      </c>
      <c r="F17" s="236">
        <f>(G17+500)</f>
        <v>75100</v>
      </c>
      <c r="G17" s="236">
        <f>(H17+300)</f>
        <v>74600</v>
      </c>
      <c r="H17" s="236">
        <f>(I17+300)</f>
        <v>74300</v>
      </c>
      <c r="I17" s="313">
        <v>74000</v>
      </c>
    </row>
    <row r="18" ht="42" customHeight="1">
      <c r="A18" t="s" s="36">
        <v>400</v>
      </c>
      <c r="B18" t="s" s="311">
        <v>67</v>
      </c>
      <c r="C18" s="312">
        <v>9.9</v>
      </c>
      <c r="D18" s="309">
        <f>C18*E18/1000</f>
        <v>748.4400000000001</v>
      </c>
      <c r="E18" s="236">
        <f>(F18+500)</f>
        <v>75600</v>
      </c>
      <c r="F18" s="236">
        <f>(G18+500)</f>
        <v>75100</v>
      </c>
      <c r="G18" s="236">
        <f>(H18+300)</f>
        <v>74600</v>
      </c>
      <c r="H18" s="236">
        <f>(I18+300)</f>
        <v>74300</v>
      </c>
      <c r="I18" s="313">
        <v>74000</v>
      </c>
    </row>
    <row r="19" ht="42" customHeight="1" hidden="1">
      <c r="A19" t="s" s="36">
        <v>401</v>
      </c>
      <c r="B19" t="s" s="311">
        <v>67</v>
      </c>
      <c r="C19" s="312">
        <v>9.6</v>
      </c>
      <c r="D19" s="309">
        <f>C19*E19/1000</f>
        <v>725.76</v>
      </c>
      <c r="E19" s="236">
        <f>(F19+500)</f>
        <v>75600</v>
      </c>
      <c r="F19" s="236">
        <f>(G19+500)</f>
        <v>75100</v>
      </c>
      <c r="G19" s="236">
        <f>(H19+300)</f>
        <v>74600</v>
      </c>
      <c r="H19" s="236">
        <f>(I19+300)</f>
        <v>74300</v>
      </c>
      <c r="I19" s="313">
        <v>74000</v>
      </c>
    </row>
    <row r="20" ht="42" customHeight="1">
      <c r="A20" t="s" s="36">
        <v>402</v>
      </c>
      <c r="B20" t="s" s="311">
        <v>67</v>
      </c>
      <c r="C20" s="312">
        <v>9.9</v>
      </c>
      <c r="D20" s="309">
        <f>C20*E20/1000</f>
        <v>748.4400000000001</v>
      </c>
      <c r="E20" s="236">
        <f>(F20+500)</f>
        <v>75600</v>
      </c>
      <c r="F20" s="236">
        <f>(G20+500)</f>
        <v>75100</v>
      </c>
      <c r="G20" s="236">
        <f>(H20+300)</f>
        <v>74600</v>
      </c>
      <c r="H20" s="236">
        <f>(I20+300)</f>
        <v>74300</v>
      </c>
      <c r="I20" s="313">
        <v>74000</v>
      </c>
    </row>
    <row r="21" ht="42" customHeight="1">
      <c r="A21" t="s" s="36">
        <v>403</v>
      </c>
      <c r="B21" t="s" s="311">
        <v>67</v>
      </c>
      <c r="C21" s="312">
        <v>12</v>
      </c>
      <c r="D21" s="309">
        <f>C21*E21/1000</f>
        <v>960</v>
      </c>
      <c r="E21" s="236">
        <f>(F21+500)</f>
        <v>80000</v>
      </c>
      <c r="F21" s="236">
        <f>(G21+500)</f>
        <v>79500</v>
      </c>
      <c r="G21" s="236">
        <f>(H21+300)</f>
        <v>79000</v>
      </c>
      <c r="H21" s="236">
        <f>(I21+300)</f>
        <v>78700</v>
      </c>
      <c r="I21" s="313">
        <v>78400</v>
      </c>
    </row>
    <row r="22" ht="42" customHeight="1" hidden="1">
      <c r="A22" t="s" s="36">
        <v>404</v>
      </c>
      <c r="B22" t="s" s="311">
        <v>67</v>
      </c>
      <c r="C22" s="312">
        <v>3.5</v>
      </c>
      <c r="D22" s="309">
        <f>C22*E22/1000</f>
        <v>320.6</v>
      </c>
      <c r="E22" s="236">
        <f>(F22+500)</f>
        <v>91600</v>
      </c>
      <c r="F22" s="236">
        <f>(G22+500)</f>
        <v>91100</v>
      </c>
      <c r="G22" s="236">
        <f>(H22+300)</f>
        <v>90600</v>
      </c>
      <c r="H22" s="236">
        <f>(I22+300)</f>
        <v>90300</v>
      </c>
      <c r="I22" s="313">
        <v>90000</v>
      </c>
    </row>
    <row r="23" ht="42" customHeight="1">
      <c r="A23" t="s" s="36">
        <v>405</v>
      </c>
      <c r="B23" t="s" s="311">
        <v>282</v>
      </c>
      <c r="C23" s="312">
        <v>3.5</v>
      </c>
      <c r="D23" s="309">
        <f>C23*E23/1000</f>
        <v>329.35</v>
      </c>
      <c r="E23" s="236">
        <f>(F23+500)</f>
        <v>94100</v>
      </c>
      <c r="F23" s="236">
        <f>(G23+500)</f>
        <v>93600</v>
      </c>
      <c r="G23" s="236">
        <f>(H23+300)</f>
        <v>93100</v>
      </c>
      <c r="H23" s="236">
        <f>(I23+300)</f>
        <v>92800</v>
      </c>
      <c r="I23" s="313">
        <v>92500</v>
      </c>
    </row>
    <row r="24" ht="42" customHeight="1">
      <c r="A24" t="s" s="36">
        <v>406</v>
      </c>
      <c r="B24" t="s" s="311">
        <v>67</v>
      </c>
      <c r="C24" s="312">
        <v>5.2</v>
      </c>
      <c r="D24" s="309">
        <f>C24*E24/1000</f>
        <v>452.4</v>
      </c>
      <c r="E24" s="236">
        <f>(F24+500)</f>
        <v>87000</v>
      </c>
      <c r="F24" s="236">
        <f>(G24+500)</f>
        <v>86500</v>
      </c>
      <c r="G24" s="236">
        <f>(H24+300)</f>
        <v>86000</v>
      </c>
      <c r="H24" s="236">
        <f>(I24+300)</f>
        <v>85700</v>
      </c>
      <c r="I24" s="313">
        <v>85400</v>
      </c>
    </row>
    <row r="25" ht="42" customHeight="1" hidden="1">
      <c r="A25" t="s" s="36">
        <v>407</v>
      </c>
      <c r="B25" t="s" s="311">
        <v>67</v>
      </c>
      <c r="C25" s="312">
        <v>3.5</v>
      </c>
      <c r="D25" s="309">
        <f>C25*E25/1000</f>
        <v>325.5</v>
      </c>
      <c r="E25" s="236">
        <f>(F25+500)</f>
        <v>93000</v>
      </c>
      <c r="F25" s="236">
        <f>(G25+500)</f>
        <v>92500</v>
      </c>
      <c r="G25" s="236">
        <f>(H25+300)</f>
        <v>92000</v>
      </c>
      <c r="H25" s="236">
        <f>(I25+300)</f>
        <v>91700</v>
      </c>
      <c r="I25" s="313">
        <v>91400</v>
      </c>
    </row>
    <row r="26" ht="42" customHeight="1" hidden="1">
      <c r="A26" t="s" s="36">
        <v>408</v>
      </c>
      <c r="B26" t="s" s="311">
        <v>67</v>
      </c>
      <c r="C26" s="312">
        <v>5.1</v>
      </c>
      <c r="D26" s="309">
        <f>C26*E26/1000</f>
        <v>474.3</v>
      </c>
      <c r="E26" s="236">
        <f>(F26+500)</f>
        <v>93000</v>
      </c>
      <c r="F26" s="236">
        <f>(G26+500)</f>
        <v>92500</v>
      </c>
      <c r="G26" s="236">
        <f>(H26+300)</f>
        <v>92000</v>
      </c>
      <c r="H26" s="236">
        <f>(I26+300)</f>
        <v>91700</v>
      </c>
      <c r="I26" s="313">
        <v>91400</v>
      </c>
    </row>
    <row r="27" ht="42" customHeight="1" hidden="1">
      <c r="A27" t="s" s="36">
        <v>409</v>
      </c>
      <c r="B27" t="s" s="311">
        <v>67</v>
      </c>
      <c r="C27" s="312">
        <v>6.4</v>
      </c>
      <c r="D27" s="309">
        <f>C27*E27/1000</f>
        <v>595.2</v>
      </c>
      <c r="E27" s="236">
        <f>(F27+500)</f>
        <v>93000</v>
      </c>
      <c r="F27" s="236">
        <f>(G27+500)</f>
        <v>92500</v>
      </c>
      <c r="G27" s="236">
        <f>(H27+300)</f>
        <v>92000</v>
      </c>
      <c r="H27" s="236">
        <f>(I27+300)</f>
        <v>91700</v>
      </c>
      <c r="I27" s="313">
        <v>91400</v>
      </c>
    </row>
    <row r="28" ht="42" customHeight="1">
      <c r="A28" t="s" s="36">
        <v>410</v>
      </c>
      <c r="B28" t="s" s="311">
        <v>67</v>
      </c>
      <c r="C28" s="312">
        <v>7.6</v>
      </c>
      <c r="D28" s="309">
        <f>C28*E28/1000</f>
        <v>615.6</v>
      </c>
      <c r="E28" s="236">
        <f>(F28+500)</f>
        <v>81000</v>
      </c>
      <c r="F28" s="236">
        <f>(G28+500)</f>
        <v>80500</v>
      </c>
      <c r="G28" s="236">
        <f>(H28+300)</f>
        <v>80000</v>
      </c>
      <c r="H28" s="236">
        <f>(I28+300)</f>
        <v>79700</v>
      </c>
      <c r="I28" s="313">
        <v>79400</v>
      </c>
    </row>
    <row r="29" ht="42" customHeight="1" hidden="1">
      <c r="A29" t="s" s="36">
        <v>411</v>
      </c>
      <c r="B29" t="s" s="311">
        <v>67</v>
      </c>
      <c r="C29" s="312">
        <v>7.3</v>
      </c>
      <c r="D29" s="309">
        <f>C29*E29/1000</f>
        <v>678.9</v>
      </c>
      <c r="E29" s="236">
        <f>(F29+500)</f>
        <v>93000</v>
      </c>
      <c r="F29" s="236">
        <f>(G29+500)</f>
        <v>92500</v>
      </c>
      <c r="G29" s="236">
        <f>(H29+300)</f>
        <v>92000</v>
      </c>
      <c r="H29" s="236">
        <f>(I29+300)</f>
        <v>91700</v>
      </c>
      <c r="I29" s="313">
        <v>91400</v>
      </c>
    </row>
    <row r="30" ht="42" customHeight="1" hidden="1">
      <c r="A30" t="s" s="36">
        <v>412</v>
      </c>
      <c r="B30" t="s" s="311">
        <v>67</v>
      </c>
      <c r="C30" s="312">
        <v>8.5</v>
      </c>
      <c r="D30" s="309">
        <f>C30*E30/1000</f>
        <v>790.5</v>
      </c>
      <c r="E30" s="236">
        <f>(F30+500)</f>
        <v>93000</v>
      </c>
      <c r="F30" s="236">
        <f>(G30+500)</f>
        <v>92500</v>
      </c>
      <c r="G30" s="236">
        <f>(H30+300)</f>
        <v>92000</v>
      </c>
      <c r="H30" s="236">
        <f>(I30+300)</f>
        <v>91700</v>
      </c>
      <c r="I30" s="313">
        <v>91400</v>
      </c>
    </row>
    <row r="31" ht="42" customHeight="1">
      <c r="A31" t="s" s="36">
        <v>413</v>
      </c>
      <c r="B31" t="s" s="311">
        <v>67</v>
      </c>
      <c r="C31" s="312">
        <v>10.2</v>
      </c>
      <c r="D31" s="309">
        <f>C31*E31/1000</f>
        <v>826.2</v>
      </c>
      <c r="E31" s="236">
        <f>(F31+500)</f>
        <v>81000</v>
      </c>
      <c r="F31" s="236">
        <f>(G31+500)</f>
        <v>80500</v>
      </c>
      <c r="G31" s="236">
        <f>(H31+300)</f>
        <v>80000</v>
      </c>
      <c r="H31" s="236">
        <f>(I31+300)</f>
        <v>79700</v>
      </c>
      <c r="I31" s="313">
        <v>79400</v>
      </c>
    </row>
    <row r="32" ht="42" customHeight="1" hidden="1">
      <c r="A32" t="s" s="36">
        <v>414</v>
      </c>
      <c r="B32" t="s" s="83">
        <v>67</v>
      </c>
      <c r="C32" s="312">
        <v>8.6</v>
      </c>
      <c r="D32" s="309">
        <f>C32*E32/1000</f>
        <v>799.8</v>
      </c>
      <c r="E32" s="236">
        <f>(F32+500)</f>
        <v>93000</v>
      </c>
      <c r="F32" s="236">
        <f>(G32+500)</f>
        <v>92500</v>
      </c>
      <c r="G32" s="236">
        <f>(H32+300)</f>
        <v>92000</v>
      </c>
      <c r="H32" s="236">
        <f>(I32+300)</f>
        <v>91700</v>
      </c>
      <c r="I32" s="313">
        <v>91400</v>
      </c>
    </row>
    <row r="33" ht="42" customHeight="1">
      <c r="A33" t="s" s="196">
        <v>415</v>
      </c>
      <c r="B33" t="s" s="314">
        <v>67</v>
      </c>
      <c r="C33" s="315">
        <v>13</v>
      </c>
      <c r="D33" s="316">
        <f>C33*E33/1000</f>
        <v>1032.2</v>
      </c>
      <c r="E33" s="317">
        <f>(F33+500)</f>
        <v>79400</v>
      </c>
      <c r="F33" s="317">
        <f>(G33+500)</f>
        <v>78900</v>
      </c>
      <c r="G33" s="317">
        <f>(H33+300)</f>
        <v>78400</v>
      </c>
      <c r="H33" s="317">
        <f>(I33+300)</f>
        <v>78100</v>
      </c>
      <c r="I33" s="318">
        <v>77800</v>
      </c>
    </row>
    <row r="34" ht="42" customHeight="1">
      <c r="A34" t="s" s="214">
        <v>416</v>
      </c>
      <c r="B34" s="215"/>
      <c r="C34" s="67"/>
      <c r="D34" s="67"/>
      <c r="E34" s="67"/>
      <c r="F34" s="67"/>
      <c r="G34" s="67"/>
      <c r="H34" s="67"/>
      <c r="I34" s="145"/>
    </row>
    <row r="35" ht="42" customHeight="1">
      <c r="A35" t="s" s="319">
        <v>5</v>
      </c>
      <c r="B35" t="s" s="319">
        <v>15</v>
      </c>
      <c r="C35" t="s" s="319">
        <v>417</v>
      </c>
      <c r="D35" t="s" s="319">
        <v>418</v>
      </c>
      <c r="E35" t="s" s="320">
        <v>10</v>
      </c>
      <c r="F35" t="s" s="320">
        <v>165</v>
      </c>
      <c r="G35" t="s" s="320">
        <v>12</v>
      </c>
      <c r="H35" t="s" s="320">
        <v>13</v>
      </c>
      <c r="I35" t="s" s="320">
        <v>14</v>
      </c>
    </row>
    <row r="36" ht="42" customHeight="1">
      <c r="A36" t="s" s="321">
        <v>419</v>
      </c>
      <c r="B36" s="322">
        <v>35.45</v>
      </c>
      <c r="C36" s="312">
        <v>1.2</v>
      </c>
      <c r="D36" s="309">
        <f>C36*E36/100</f>
        <v>1189.2</v>
      </c>
      <c r="E36" s="236">
        <f>(F36+500)</f>
        <v>99100</v>
      </c>
      <c r="F36" s="236">
        <f>(G36+500)</f>
        <v>98600</v>
      </c>
      <c r="G36" s="236">
        <f>(H36+300)</f>
        <v>98100</v>
      </c>
      <c r="H36" s="236">
        <f>(I36+300)</f>
        <v>97800</v>
      </c>
      <c r="I36" s="313">
        <v>97500</v>
      </c>
    </row>
    <row r="37" ht="42" customHeight="1">
      <c r="A37" t="s" s="323">
        <v>420</v>
      </c>
      <c r="B37" s="324">
        <v>35.45</v>
      </c>
      <c r="C37" s="312">
        <v>1.8</v>
      </c>
      <c r="D37" s="309">
        <f>C37*E37/100</f>
        <v>1783.8</v>
      </c>
      <c r="E37" s="236">
        <f>(F37+500)</f>
        <v>99100</v>
      </c>
      <c r="F37" s="236">
        <f>(G37+500)</f>
        <v>98600</v>
      </c>
      <c r="G37" s="236">
        <f>(H37+300)</f>
        <v>98100</v>
      </c>
      <c r="H37" s="236">
        <f>(I37+300)</f>
        <v>97800</v>
      </c>
      <c r="I37" s="313">
        <v>97500</v>
      </c>
    </row>
    <row r="38" ht="42" customHeight="1">
      <c r="A38" t="s" s="323">
        <v>421</v>
      </c>
      <c r="B38" s="324">
        <v>35.45</v>
      </c>
      <c r="C38" s="312">
        <v>2.2</v>
      </c>
      <c r="D38" s="309">
        <f>C38*E38/100</f>
        <v>2180.2</v>
      </c>
      <c r="E38" s="236">
        <f>(F38+500)</f>
        <v>99100</v>
      </c>
      <c r="F38" s="236">
        <f>(G38+500)</f>
        <v>98600</v>
      </c>
      <c r="G38" s="236">
        <f>(H38+300)</f>
        <v>98100</v>
      </c>
      <c r="H38" s="236">
        <f>(I38+300)</f>
        <v>97800</v>
      </c>
      <c r="I38" s="313">
        <v>97500</v>
      </c>
    </row>
    <row r="39" ht="42" customHeight="1">
      <c r="A39" t="s" s="323">
        <v>422</v>
      </c>
      <c r="B39" s="324">
        <v>35.45</v>
      </c>
      <c r="C39" s="312">
        <v>2.7</v>
      </c>
      <c r="D39" s="309">
        <f>C39*E39/100</f>
        <v>2675.7</v>
      </c>
      <c r="E39" s="236">
        <f>(F39+500)</f>
        <v>99100</v>
      </c>
      <c r="F39" s="236">
        <f>(G39+500)</f>
        <v>98600</v>
      </c>
      <c r="G39" s="236">
        <f>(H39+300)</f>
        <v>98100</v>
      </c>
      <c r="H39" s="236">
        <f>(I39+300)</f>
        <v>97800</v>
      </c>
      <c r="I39" s="313">
        <v>97500</v>
      </c>
    </row>
    <row r="40" ht="42" customHeight="1">
      <c r="A40" t="s" s="323">
        <v>423</v>
      </c>
      <c r="B40" s="324">
        <v>35.45</v>
      </c>
      <c r="C40" s="312">
        <v>3.7</v>
      </c>
      <c r="D40" s="309">
        <f>C40*E40/100</f>
        <v>3666.7</v>
      </c>
      <c r="E40" s="236">
        <f>(F40+500)</f>
        <v>99100</v>
      </c>
      <c r="F40" s="236">
        <f>(G40+500)</f>
        <v>98600</v>
      </c>
      <c r="G40" s="236">
        <f>(H40+300)</f>
        <v>98100</v>
      </c>
      <c r="H40" s="236">
        <f>(I40+300)</f>
        <v>97800</v>
      </c>
      <c r="I40" s="313">
        <v>97500</v>
      </c>
    </row>
    <row r="41" ht="42" customHeight="1">
      <c r="A41" t="s" s="323">
        <v>424</v>
      </c>
      <c r="B41" s="324">
        <v>35.45</v>
      </c>
      <c r="C41" s="312">
        <v>4.2</v>
      </c>
      <c r="D41" s="309">
        <f>C41*E41/100</f>
        <v>4162.2</v>
      </c>
      <c r="E41" s="236">
        <f>(F41+500)</f>
        <v>99100</v>
      </c>
      <c r="F41" s="236">
        <f>(G41+500)</f>
        <v>98600</v>
      </c>
      <c r="G41" s="236">
        <f>(H41+300)</f>
        <v>98100</v>
      </c>
      <c r="H41" s="236">
        <f>(I41+300)</f>
        <v>97800</v>
      </c>
      <c r="I41" s="313">
        <v>97500</v>
      </c>
    </row>
    <row r="42" ht="42" customHeight="1">
      <c r="A42" t="s" s="323">
        <v>425</v>
      </c>
      <c r="B42" s="324">
        <v>35.45</v>
      </c>
      <c r="C42" s="312">
        <v>5.2</v>
      </c>
      <c r="D42" s="309">
        <f>C42*E42/100</f>
        <v>5153.2</v>
      </c>
      <c r="E42" s="236">
        <f>(F42+500)</f>
        <v>99100</v>
      </c>
      <c r="F42" s="236">
        <f>(G42+500)</f>
        <v>98600</v>
      </c>
      <c r="G42" s="236">
        <f>(H42+300)</f>
        <v>98100</v>
      </c>
      <c r="H42" s="236">
        <f>(I42+300)</f>
        <v>97800</v>
      </c>
      <c r="I42" s="313">
        <v>97500</v>
      </c>
    </row>
    <row r="43" ht="42" customHeight="1">
      <c r="A43" t="s" s="323">
        <v>426</v>
      </c>
      <c r="B43" s="324">
        <v>35.45</v>
      </c>
      <c r="C43" s="312">
        <v>6.6</v>
      </c>
      <c r="D43" s="309">
        <f>C43*E43/100</f>
        <v>6540.6</v>
      </c>
      <c r="E43" s="236">
        <f>(F43+500)</f>
        <v>99100</v>
      </c>
      <c r="F43" s="236">
        <f>(G43+500)</f>
        <v>98600</v>
      </c>
      <c r="G43" s="236">
        <f>(H43+300)</f>
        <v>98100</v>
      </c>
      <c r="H43" s="236">
        <f>(I43+300)</f>
        <v>97800</v>
      </c>
      <c r="I43" s="313">
        <v>97500</v>
      </c>
    </row>
    <row r="44" ht="42" customHeight="1">
      <c r="A44" t="s" s="323">
        <v>427</v>
      </c>
      <c r="B44" s="324">
        <v>35.45</v>
      </c>
      <c r="C44" s="312">
        <v>7.2</v>
      </c>
      <c r="D44" s="309">
        <f>C44*E44/100</f>
        <v>7135.2</v>
      </c>
      <c r="E44" s="236">
        <f>(F44+500)</f>
        <v>99100</v>
      </c>
      <c r="F44" s="236">
        <f>(G44+500)</f>
        <v>98600</v>
      </c>
      <c r="G44" s="236">
        <f>(H44+300)</f>
        <v>98100</v>
      </c>
      <c r="H44" s="236">
        <f>(I44+300)</f>
        <v>97800</v>
      </c>
      <c r="I44" s="313">
        <v>97500</v>
      </c>
    </row>
    <row r="45" ht="42" customHeight="1">
      <c r="A45" t="s" s="323">
        <v>428</v>
      </c>
      <c r="B45" s="324">
        <v>35.45</v>
      </c>
      <c r="C45" s="312">
        <v>9.1</v>
      </c>
      <c r="D45" s="309">
        <f>C45*E45/100</f>
        <v>9018.1</v>
      </c>
      <c r="E45" s="236">
        <f>(F45+500)</f>
        <v>99100</v>
      </c>
      <c r="F45" s="236">
        <f>(G45+500)</f>
        <v>98600</v>
      </c>
      <c r="G45" s="236">
        <f>(H45+300)</f>
        <v>98100</v>
      </c>
      <c r="H45" s="236">
        <f>(I45+300)</f>
        <v>97800</v>
      </c>
      <c r="I45" s="313">
        <v>97500</v>
      </c>
    </row>
    <row r="46" ht="42" customHeight="1">
      <c r="A46" t="s" s="323">
        <v>429</v>
      </c>
      <c r="B46" s="324">
        <v>35.45</v>
      </c>
      <c r="C46" s="312">
        <v>11.6</v>
      </c>
      <c r="D46" s="309">
        <f>C46*E46/100</f>
        <v>11518.8</v>
      </c>
      <c r="E46" s="236">
        <f>(F46+500)</f>
        <v>99300</v>
      </c>
      <c r="F46" s="236">
        <f>(G46+500)</f>
        <v>98800</v>
      </c>
      <c r="G46" s="236">
        <f>(H46+500)</f>
        <v>98300</v>
      </c>
      <c r="H46" s="236">
        <f>(I46+300)</f>
        <v>97800</v>
      </c>
      <c r="I46" s="313">
        <v>97500</v>
      </c>
    </row>
    <row r="47" ht="42" customHeight="1">
      <c r="A47" t="s" s="325">
        <v>430</v>
      </c>
      <c r="B47" s="326">
        <v>35.45</v>
      </c>
      <c r="C47" s="315">
        <v>14.7</v>
      </c>
      <c r="D47" s="316">
        <f>C47*E47/100</f>
        <v>14861.7</v>
      </c>
      <c r="E47" s="317">
        <f>(F47+500)</f>
        <v>101100</v>
      </c>
      <c r="F47" s="317">
        <f>(G47+500)</f>
        <v>100600</v>
      </c>
      <c r="G47" s="317">
        <f>(H47+300)</f>
        <v>100100</v>
      </c>
      <c r="H47" s="317">
        <f>(I47+300)</f>
        <v>99800</v>
      </c>
      <c r="I47" s="318">
        <v>99500</v>
      </c>
    </row>
    <row r="48" ht="42" customHeight="1">
      <c r="A48" t="s" s="214">
        <v>431</v>
      </c>
      <c r="B48" s="215"/>
      <c r="C48" s="67"/>
      <c r="D48" s="67"/>
      <c r="E48" s="67"/>
      <c r="F48" s="67"/>
      <c r="G48" s="67"/>
      <c r="H48" s="67"/>
      <c r="I48" s="145"/>
    </row>
    <row r="49" ht="42" customHeight="1">
      <c r="A49" t="s" s="327">
        <v>5</v>
      </c>
      <c r="B49" t="s" s="328">
        <v>432</v>
      </c>
      <c r="C49" t="s" s="327">
        <v>6</v>
      </c>
      <c r="D49" t="s" s="319">
        <v>433</v>
      </c>
      <c r="E49" t="s" s="329">
        <v>434</v>
      </c>
      <c r="F49" t="s" s="329">
        <v>435</v>
      </c>
      <c r="G49" t="s" s="329">
        <v>436</v>
      </c>
      <c r="H49" t="s" s="329">
        <v>437</v>
      </c>
      <c r="I49" s="330"/>
    </row>
    <row r="50" ht="42" customHeight="1" hidden="1">
      <c r="A50" t="s" s="36">
        <v>438</v>
      </c>
      <c r="B50" s="86">
        <v>1.8</v>
      </c>
      <c r="C50" s="114">
        <v>13.3</v>
      </c>
      <c r="D50" s="331"/>
      <c r="E50" s="332">
        <v>960</v>
      </c>
      <c r="F50" t="s" s="83">
        <v>183</v>
      </c>
      <c r="G50" t="s" s="83">
        <v>183</v>
      </c>
      <c r="H50" t="s" s="83">
        <v>183</v>
      </c>
      <c r="I50" s="115"/>
    </row>
    <row r="51" ht="42" customHeight="1" hidden="1">
      <c r="A51" t="s" s="36">
        <v>439</v>
      </c>
      <c r="B51" t="s" s="83">
        <v>440</v>
      </c>
      <c r="C51" s="114">
        <v>1.4</v>
      </c>
      <c r="D51" s="331"/>
      <c r="E51" s="332">
        <v>46.2</v>
      </c>
      <c r="F51" t="s" s="83">
        <v>183</v>
      </c>
      <c r="G51" t="s" s="83">
        <v>183</v>
      </c>
      <c r="H51" t="s" s="83">
        <v>183</v>
      </c>
      <c r="I51" s="115"/>
    </row>
    <row r="52" ht="42" customHeight="1">
      <c r="A52" t="s" s="36">
        <v>441</v>
      </c>
      <c r="B52" t="s" s="233">
        <v>440</v>
      </c>
      <c r="C52" s="333">
        <v>2.28</v>
      </c>
      <c r="D52" s="334"/>
      <c r="E52" s="333">
        <f>(F52+100)</f>
        <v>258.6</v>
      </c>
      <c r="F52" s="333">
        <f>(G52+30)</f>
        <v>158.6</v>
      </c>
      <c r="G52" s="333">
        <f>(H52+20)</f>
        <v>128.6</v>
      </c>
      <c r="H52" s="333">
        <v>108.6</v>
      </c>
      <c r="I52" s="335"/>
    </row>
    <row r="53" ht="42" customHeight="1">
      <c r="A53" t="s" s="36">
        <v>442</v>
      </c>
      <c r="B53" t="s" s="233">
        <v>440</v>
      </c>
      <c r="C53" s="333">
        <v>3.09</v>
      </c>
      <c r="D53" s="334"/>
      <c r="E53" s="333">
        <f>(F53+100)</f>
        <v>289</v>
      </c>
      <c r="F53" s="333">
        <f>(G53+30)</f>
        <v>189</v>
      </c>
      <c r="G53" s="333">
        <f>(H53+20)</f>
        <v>159</v>
      </c>
      <c r="H53" s="333">
        <v>139</v>
      </c>
      <c r="I53" s="335"/>
    </row>
    <row r="54" ht="42" customHeight="1">
      <c r="A54" t="s" s="36">
        <v>443</v>
      </c>
      <c r="B54" t="s" s="233">
        <v>440</v>
      </c>
      <c r="C54" s="333">
        <v>2.95</v>
      </c>
      <c r="D54" s="334"/>
      <c r="E54" s="333">
        <f>(F54+100)</f>
        <v>290</v>
      </c>
      <c r="F54" s="333">
        <f>(G54+30)</f>
        <v>190</v>
      </c>
      <c r="G54" s="333">
        <f>(H54+20)</f>
        <v>160</v>
      </c>
      <c r="H54" s="333">
        <v>140</v>
      </c>
      <c r="I54" s="335"/>
    </row>
    <row r="55" ht="42" customHeight="1">
      <c r="A55" t="s" s="36">
        <v>444</v>
      </c>
      <c r="B55" t="s" s="233">
        <v>440</v>
      </c>
      <c r="C55" s="333">
        <v>4</v>
      </c>
      <c r="D55" s="334"/>
      <c r="E55" s="333">
        <f>(F55+100)</f>
        <v>330</v>
      </c>
      <c r="F55" s="333">
        <f>(G55+30)</f>
        <v>230</v>
      </c>
      <c r="G55" s="333">
        <f>(H55+20)</f>
        <v>200</v>
      </c>
      <c r="H55" s="333">
        <v>180</v>
      </c>
      <c r="I55" s="335"/>
    </row>
    <row r="56" ht="42" customHeight="1">
      <c r="A56" t="s" s="36">
        <v>445</v>
      </c>
      <c r="B56" t="s" s="233">
        <v>446</v>
      </c>
      <c r="C56" s="333">
        <v>1.21</v>
      </c>
      <c r="D56" s="334"/>
      <c r="E56" s="333">
        <f>(F56+100)</f>
        <v>219</v>
      </c>
      <c r="F56" s="333">
        <f>(G56+30)</f>
        <v>119</v>
      </c>
      <c r="G56" s="333">
        <f>(H56+20)</f>
        <v>89</v>
      </c>
      <c r="H56" s="333">
        <v>69</v>
      </c>
      <c r="I56" s="335"/>
    </row>
    <row r="57" ht="42" customHeight="1">
      <c r="A57" t="s" s="36">
        <v>447</v>
      </c>
      <c r="B57" t="s" s="233">
        <v>446</v>
      </c>
      <c r="C57" s="333">
        <v>1.61</v>
      </c>
      <c r="D57" s="334"/>
      <c r="E57" s="333">
        <f>(F57+100)</f>
        <v>235</v>
      </c>
      <c r="F57" s="333">
        <f>(G57+30)</f>
        <v>135</v>
      </c>
      <c r="G57" s="333">
        <f>(H57+20)</f>
        <v>105</v>
      </c>
      <c r="H57" s="333">
        <v>85</v>
      </c>
      <c r="I57" s="335"/>
    </row>
    <row r="58" ht="42" customHeight="1" hidden="1">
      <c r="A58" t="s" s="36">
        <v>444</v>
      </c>
      <c r="B58" t="s" s="233">
        <v>446</v>
      </c>
      <c r="C58" s="333">
        <v>2.22</v>
      </c>
      <c r="D58" s="334"/>
      <c r="E58" s="333">
        <f>(F58+100)</f>
        <v>227.7</v>
      </c>
      <c r="F58" s="333">
        <f>(G58+30)</f>
        <v>127.7</v>
      </c>
      <c r="G58" s="333">
        <f>(H58+20)</f>
        <v>97.7</v>
      </c>
      <c r="H58" s="333">
        <v>77.7</v>
      </c>
      <c r="I58" s="335"/>
    </row>
    <row r="59" ht="42" customHeight="1">
      <c r="A59" t="s" s="36">
        <v>448</v>
      </c>
      <c r="B59" t="s" s="233">
        <v>440</v>
      </c>
      <c r="C59" s="333">
        <v>11.88</v>
      </c>
      <c r="D59" s="334"/>
      <c r="E59" s="333">
        <f>(F59+100)</f>
        <v>666</v>
      </c>
      <c r="F59" s="333">
        <f>(G59+30)</f>
        <v>566</v>
      </c>
      <c r="G59" s="333">
        <f>(H59+20)</f>
        <v>536</v>
      </c>
      <c r="H59" s="333">
        <v>516</v>
      </c>
      <c r="I59" s="335"/>
    </row>
    <row r="60" ht="12.75" customHeight="1" hidden="1">
      <c r="A60" t="s" s="36">
        <v>449</v>
      </c>
      <c r="B60" t="s" s="233">
        <v>450</v>
      </c>
      <c r="C60" s="333">
        <v>18.48</v>
      </c>
      <c r="D60" s="334"/>
      <c r="E60" s="333">
        <f>(F60+100)</f>
        <v>722.88</v>
      </c>
      <c r="F60" s="333">
        <f>(G60+30)</f>
        <v>622.88</v>
      </c>
      <c r="G60" s="333">
        <f>(H60+20)</f>
        <v>592.88</v>
      </c>
      <c r="H60" s="333">
        <v>572.88</v>
      </c>
      <c r="I60" s="335"/>
    </row>
    <row r="61" ht="42" customHeight="1">
      <c r="A61" t="s" s="36">
        <v>451</v>
      </c>
      <c r="B61" s="233"/>
      <c r="C61" s="333">
        <v>8.119999999999999</v>
      </c>
      <c r="D61" s="334"/>
      <c r="E61" s="333">
        <f>(F61+100)</f>
        <v>541</v>
      </c>
      <c r="F61" s="333">
        <f>(G61+30)</f>
        <v>441</v>
      </c>
      <c r="G61" s="333">
        <f>(H61+20)</f>
        <v>411</v>
      </c>
      <c r="H61" s="333">
        <v>391</v>
      </c>
      <c r="I61" s="335"/>
    </row>
    <row r="62" ht="42" customHeight="1">
      <c r="A62" t="s" s="36">
        <v>452</v>
      </c>
      <c r="B62" t="s" s="233">
        <v>440</v>
      </c>
      <c r="C62" s="333">
        <v>4.06</v>
      </c>
      <c r="D62" s="334"/>
      <c r="E62" s="333">
        <f>(F62+100)</f>
        <v>360</v>
      </c>
      <c r="F62" s="333">
        <f>(G62+30)</f>
        <v>260</v>
      </c>
      <c r="G62" s="333">
        <f>(H62+20)</f>
        <v>230</v>
      </c>
      <c r="H62" s="333">
        <v>210</v>
      </c>
      <c r="I62" s="335"/>
    </row>
    <row r="63" ht="12.75" customHeight="1" hidden="1">
      <c r="A63" t="s" s="36">
        <v>453</v>
      </c>
      <c r="B63" t="s" s="233">
        <v>450</v>
      </c>
      <c r="C63" s="333">
        <v>12.63</v>
      </c>
      <c r="D63" s="334"/>
      <c r="E63" s="333">
        <f>(F63+100)</f>
        <v>554.16</v>
      </c>
      <c r="F63" s="333">
        <f>(G63+30)</f>
        <v>454.16</v>
      </c>
      <c r="G63" s="333">
        <f>(H63+20)</f>
        <v>424.16</v>
      </c>
      <c r="H63" s="333">
        <v>404.16</v>
      </c>
      <c r="I63" s="335"/>
    </row>
    <row r="64" ht="42" customHeight="1">
      <c r="A64" t="s" s="36">
        <v>454</v>
      </c>
      <c r="B64" s="233"/>
      <c r="C64" s="333">
        <v>2.71</v>
      </c>
      <c r="D64" s="334"/>
      <c r="E64" s="333">
        <f>(F64+100)</f>
        <v>305</v>
      </c>
      <c r="F64" s="333">
        <f>(G64+30)</f>
        <v>205</v>
      </c>
      <c r="G64" s="333">
        <f>(H64+20)</f>
        <v>175</v>
      </c>
      <c r="H64" s="333">
        <v>155</v>
      </c>
      <c r="I64" s="335"/>
    </row>
    <row r="65" ht="42" customHeight="1">
      <c r="A65" t="s" s="196">
        <v>455</v>
      </c>
      <c r="B65" t="s" s="336">
        <v>440</v>
      </c>
      <c r="C65" s="337">
        <v>5.94</v>
      </c>
      <c r="D65" s="338"/>
      <c r="E65" s="337">
        <f>(F65+100)</f>
        <v>457</v>
      </c>
      <c r="F65" s="337">
        <f>(G65+30)</f>
        <v>357</v>
      </c>
      <c r="G65" s="337">
        <f>(H65+20)</f>
        <v>327</v>
      </c>
      <c r="H65" s="337">
        <v>307</v>
      </c>
      <c r="I65" s="339"/>
    </row>
  </sheetData>
  <mergeCells count="7">
    <mergeCell ref="A48:I48"/>
    <mergeCell ref="A6:I6"/>
    <mergeCell ref="A1:I1"/>
    <mergeCell ref="A2:I2"/>
    <mergeCell ref="A3:I3"/>
    <mergeCell ref="A4:I4"/>
    <mergeCell ref="A34:I34"/>
  </mergeCells>
  <pageMargins left="0.7" right="0.7" top="0.75" bottom="0.75" header="0" footer="0"/>
  <pageSetup firstPageNumber="1" fitToHeight="1" fitToWidth="1" scale="100" useFirstPageNumber="0" orientation="portrait" pageOrder="downThenOver"/>
  <headerFooter>
    <oddHeader>&amp;C&amp;"Calibri,Regular"&amp;8&amp;K000000полос_квад_шест_сетка</oddHeader>
    <oddFooter>&amp;C&amp;"Calibri,Regular"&amp;8&amp;K000000Страница &amp;P</odd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9"/>
  <sheetViews>
    <sheetView workbookViewId="0" showGridLines="0" defaultGridColor="1"/>
  </sheetViews>
  <sheetFormatPr defaultColWidth="16.75" defaultRowHeight="15" customHeight="1" outlineLevelRow="0" outlineLevelCol="0"/>
  <cols>
    <col min="1" max="1" width="91.75" style="340" customWidth="1"/>
    <col min="2" max="2" width="24.5" style="340" customWidth="1"/>
    <col min="3" max="7" width="31.75" style="340" customWidth="1"/>
    <col min="8" max="8" width="35" style="340" customWidth="1"/>
    <col min="9" max="9" width="11.5" style="340" customWidth="1"/>
    <col min="10" max="16384" width="16.75" style="340" customWidth="1"/>
  </cols>
  <sheetData>
    <row r="1" ht="29.25" customHeight="1">
      <c r="A1" s="341"/>
      <c r="B1" s="341"/>
      <c r="C1" s="341"/>
      <c r="D1" s="341"/>
      <c r="E1" s="341"/>
      <c r="F1" s="341"/>
      <c r="G1" s="341"/>
      <c r="H1" s="342">
        <f>TODAY()</f>
        <v>45411</v>
      </c>
      <c r="I1" s="341"/>
    </row>
    <row r="2" ht="41.25" customHeight="1">
      <c r="A2" t="s" s="343">
        <v>456</v>
      </c>
      <c r="B2" s="175"/>
      <c r="C2" s="175"/>
      <c r="D2" s="175"/>
      <c r="E2" s="175"/>
      <c r="F2" s="175"/>
      <c r="G2" s="175"/>
      <c r="H2" s="341"/>
      <c r="I2" s="341"/>
    </row>
    <row r="3" ht="42" customHeight="1">
      <c r="A3" t="s" s="344">
        <v>457</v>
      </c>
      <c r="B3" s="345"/>
      <c r="C3" s="345"/>
      <c r="D3" s="345"/>
      <c r="E3" s="345"/>
      <c r="F3" s="345"/>
      <c r="G3" s="345"/>
      <c r="H3" s="345"/>
      <c r="I3" s="341"/>
    </row>
    <row r="4" ht="42" customHeight="1">
      <c r="A4" t="s" s="346">
        <v>458</v>
      </c>
      <c r="B4" s="347"/>
      <c r="C4" s="347"/>
      <c r="D4" s="347"/>
      <c r="E4" s="347"/>
      <c r="F4" s="347"/>
      <c r="G4" s="347"/>
      <c r="H4" s="347"/>
      <c r="I4" s="348"/>
    </row>
    <row r="5" ht="42" customHeight="1">
      <c r="A5" t="s" s="23">
        <v>5</v>
      </c>
      <c r="B5" t="s" s="23">
        <v>15</v>
      </c>
      <c r="C5" t="s" s="349">
        <v>10</v>
      </c>
      <c r="D5" t="s" s="349">
        <v>165</v>
      </c>
      <c r="E5" t="s" s="349">
        <v>12</v>
      </c>
      <c r="F5" t="s" s="349">
        <v>13</v>
      </c>
      <c r="G5" t="s" s="349">
        <v>14</v>
      </c>
      <c r="H5" t="s" s="349">
        <v>459</v>
      </c>
      <c r="I5" s="350"/>
    </row>
    <row r="6" ht="42" customHeight="1">
      <c r="A6" t="s" s="72">
        <v>460</v>
      </c>
      <c r="B6" s="74"/>
      <c r="C6" s="31"/>
      <c r="D6" s="31"/>
      <c r="E6" s="31"/>
      <c r="F6" s="31"/>
      <c r="G6" s="31"/>
      <c r="H6" s="75"/>
      <c r="I6" s="351"/>
    </row>
    <row r="7" ht="42" customHeight="1">
      <c r="A7" t="s" s="184">
        <v>461</v>
      </c>
      <c r="B7" t="s" s="83">
        <v>67</v>
      </c>
      <c r="C7" s="223">
        <v>128100</v>
      </c>
      <c r="D7" t="s" s="83">
        <v>183</v>
      </c>
      <c r="E7" t="s" s="83">
        <v>183</v>
      </c>
      <c r="F7" t="s" s="83">
        <v>183</v>
      </c>
      <c r="G7" t="s" s="83">
        <v>183</v>
      </c>
      <c r="H7" s="352">
        <v>62</v>
      </c>
      <c r="I7" s="353"/>
    </row>
    <row r="8" ht="42" customHeight="1">
      <c r="A8" t="s" s="203">
        <v>462</v>
      </c>
      <c r="B8" t="s" s="83">
        <v>67</v>
      </c>
      <c r="C8" s="223">
        <f>(D8+1000)</f>
        <v>62700</v>
      </c>
      <c r="D8" s="223">
        <f>(E8+500)</f>
        <v>61700</v>
      </c>
      <c r="E8" s="223">
        <f>(F8+300)</f>
        <v>61200</v>
      </c>
      <c r="F8" s="223">
        <f>(G8+300)</f>
        <v>60900</v>
      </c>
      <c r="G8" s="223">
        <v>60600</v>
      </c>
      <c r="H8" s="352">
        <v>1.6</v>
      </c>
      <c r="I8" s="354"/>
    </row>
    <row r="9" ht="42" customHeight="1">
      <c r="A9" t="s" s="203">
        <v>463</v>
      </c>
      <c r="B9" t="s" s="83">
        <v>67</v>
      </c>
      <c r="C9" s="223">
        <f>(D9+1000)</f>
        <v>60000</v>
      </c>
      <c r="D9" s="223">
        <f>(E9+500)</f>
        <v>59000</v>
      </c>
      <c r="E9" s="223">
        <f>(F9+300)</f>
        <v>58500</v>
      </c>
      <c r="F9" s="223">
        <f>(G9+300)</f>
        <v>58200</v>
      </c>
      <c r="G9" s="223">
        <v>57900</v>
      </c>
      <c r="H9" s="352">
        <v>2.6</v>
      </c>
      <c r="I9" s="354"/>
    </row>
    <row r="10" ht="42" customHeight="1" hidden="1">
      <c r="A10" t="s" s="203">
        <v>464</v>
      </c>
      <c r="B10" t="s" s="83">
        <v>67</v>
      </c>
      <c r="C10" s="223">
        <f>(D10+1000)</f>
        <v>45800</v>
      </c>
      <c r="D10" s="223">
        <f>(E10+500)</f>
        <v>44800</v>
      </c>
      <c r="E10" s="223">
        <f>(F10+300)</f>
        <v>44300</v>
      </c>
      <c r="F10" s="223">
        <f>(G10+300)</f>
        <v>44000</v>
      </c>
      <c r="G10" s="223">
        <v>43700</v>
      </c>
      <c r="H10" s="352">
        <v>2.7</v>
      </c>
      <c r="I10" s="354"/>
    </row>
    <row r="11" ht="42" customHeight="1" hidden="1">
      <c r="A11" t="s" s="203">
        <v>465</v>
      </c>
      <c r="B11" t="s" s="83">
        <v>67</v>
      </c>
      <c r="C11" s="223">
        <f>(D11+1000)</f>
        <v>44600</v>
      </c>
      <c r="D11" s="223">
        <f>(E11+500)</f>
        <v>43600</v>
      </c>
      <c r="E11" s="223">
        <f>(F11+300)</f>
        <v>43100</v>
      </c>
      <c r="F11" s="223">
        <f>(G11+300)</f>
        <v>42800</v>
      </c>
      <c r="G11" s="223">
        <v>42500</v>
      </c>
      <c r="H11" s="352">
        <v>3.4</v>
      </c>
      <c r="I11" s="354"/>
    </row>
    <row r="12" ht="42" customHeight="1">
      <c r="A12" t="s" s="203">
        <v>466</v>
      </c>
      <c r="B12" t="s" s="83">
        <v>67</v>
      </c>
      <c r="C12" s="223">
        <f>(D12+1000)</f>
        <v>59000</v>
      </c>
      <c r="D12" s="223">
        <f>(E12+500)</f>
        <v>58000</v>
      </c>
      <c r="E12" s="223">
        <f>(F12+300)</f>
        <v>57500</v>
      </c>
      <c r="F12" s="223">
        <f>(G12+300)</f>
        <v>57200</v>
      </c>
      <c r="G12" s="223">
        <v>56900</v>
      </c>
      <c r="H12" s="352">
        <v>4</v>
      </c>
      <c r="I12" s="354"/>
    </row>
    <row r="13" ht="42" customHeight="1">
      <c r="A13" t="s" s="203">
        <v>467</v>
      </c>
      <c r="B13" t="s" s="83">
        <v>67</v>
      </c>
      <c r="C13" s="223">
        <f>(D13+1000)</f>
        <v>55100</v>
      </c>
      <c r="D13" s="223">
        <f>(E13+500)</f>
        <v>54100</v>
      </c>
      <c r="E13" s="223">
        <f>(F13+300)</f>
        <v>53600</v>
      </c>
      <c r="F13" s="223">
        <f>(G13+300)</f>
        <v>53300</v>
      </c>
      <c r="G13" s="223">
        <v>53000</v>
      </c>
      <c r="H13" s="352">
        <v>11</v>
      </c>
      <c r="I13" s="354"/>
    </row>
    <row r="14" ht="42" customHeight="1">
      <c r="A14" t="s" s="203">
        <v>468</v>
      </c>
      <c r="B14" t="s" s="83">
        <v>67</v>
      </c>
      <c r="C14" s="223">
        <f>(D14+1000)</f>
        <v>54600</v>
      </c>
      <c r="D14" s="223">
        <f>(E14+500)</f>
        <v>53600</v>
      </c>
      <c r="E14" s="223">
        <f>(F14+300)</f>
        <v>53100</v>
      </c>
      <c r="F14" s="223">
        <f>(G14+300)</f>
        <v>52800</v>
      </c>
      <c r="G14" s="223">
        <v>52500</v>
      </c>
      <c r="H14" s="352">
        <v>15.4</v>
      </c>
      <c r="I14" s="354"/>
    </row>
    <row r="15" ht="42" customHeight="1">
      <c r="A15" t="s" s="203">
        <v>469</v>
      </c>
      <c r="B15" t="s" s="83">
        <v>67</v>
      </c>
      <c r="C15" s="223">
        <f>(D15+1000)</f>
        <v>89500</v>
      </c>
      <c r="D15" s="223">
        <f>(E15+500)</f>
        <v>88500</v>
      </c>
      <c r="E15" s="223">
        <f>(F15+300)</f>
        <v>88000</v>
      </c>
      <c r="F15" s="223">
        <f>(G15+300)</f>
        <v>87700</v>
      </c>
      <c r="G15" s="223">
        <v>87400</v>
      </c>
      <c r="H15" s="352">
        <v>5.7</v>
      </c>
      <c r="I15" s="354"/>
    </row>
    <row r="16" ht="42" customHeight="1">
      <c r="A16" t="s" s="203">
        <v>470</v>
      </c>
      <c r="B16" t="s" s="83">
        <v>67</v>
      </c>
      <c r="C16" s="223">
        <v>55000</v>
      </c>
      <c r="D16" t="s" s="83">
        <v>183</v>
      </c>
      <c r="E16" t="s" s="83">
        <v>183</v>
      </c>
      <c r="F16" t="s" s="83">
        <v>183</v>
      </c>
      <c r="G16" t="s" s="83">
        <v>183</v>
      </c>
      <c r="H16" t="s" s="355">
        <v>471</v>
      </c>
      <c r="I16" s="354"/>
    </row>
    <row r="17" ht="42" customHeight="1">
      <c r="A17" t="s" s="203">
        <v>472</v>
      </c>
      <c r="B17" t="s" s="83">
        <v>67</v>
      </c>
      <c r="C17" s="223">
        <v>87400</v>
      </c>
      <c r="D17" t="s" s="83">
        <v>183</v>
      </c>
      <c r="E17" t="s" s="83">
        <v>183</v>
      </c>
      <c r="F17" t="s" s="83">
        <v>183</v>
      </c>
      <c r="G17" t="s" s="83">
        <v>183</v>
      </c>
      <c r="H17" s="352">
        <v>5.4</v>
      </c>
      <c r="I17" s="354"/>
    </row>
    <row r="18" ht="42" customHeight="1">
      <c r="A18" t="s" s="203">
        <v>473</v>
      </c>
      <c r="B18" t="s" s="83">
        <v>67</v>
      </c>
      <c r="C18" s="223">
        <f>(D18+1000)</f>
        <v>89500</v>
      </c>
      <c r="D18" s="223">
        <f>(E18+500)</f>
        <v>88500</v>
      </c>
      <c r="E18" s="223">
        <f>(F18+300)</f>
        <v>88000</v>
      </c>
      <c r="F18" s="223">
        <f>(G18+300)</f>
        <v>87700</v>
      </c>
      <c r="G18" s="223">
        <v>87400</v>
      </c>
      <c r="H18" s="352">
        <v>7.7</v>
      </c>
      <c r="I18" s="354"/>
    </row>
    <row r="19" ht="42" customHeight="1" hidden="1">
      <c r="A19" t="s" s="203">
        <v>474</v>
      </c>
      <c r="B19" t="s" s="83">
        <v>67</v>
      </c>
      <c r="C19" s="223">
        <f>(D19+1000)</f>
        <v>89500</v>
      </c>
      <c r="D19" s="223">
        <f>(E19+500)</f>
        <v>88500</v>
      </c>
      <c r="E19" s="223">
        <f>(F19+300)</f>
        <v>88000</v>
      </c>
      <c r="F19" s="223">
        <f>(G19+300)</f>
        <v>87700</v>
      </c>
      <c r="G19" s="223">
        <v>87400</v>
      </c>
      <c r="H19" s="352">
        <v>9.199999999999999</v>
      </c>
      <c r="I19" s="354"/>
    </row>
    <row r="20" ht="42" customHeight="1" hidden="1">
      <c r="A20" t="s" s="203">
        <v>475</v>
      </c>
      <c r="B20" t="s" s="83">
        <v>67</v>
      </c>
      <c r="C20" s="223">
        <f>(D20+1000)</f>
        <v>89500</v>
      </c>
      <c r="D20" s="223">
        <f>(E20+500)</f>
        <v>88500</v>
      </c>
      <c r="E20" s="223">
        <f>(F20+300)</f>
        <v>88000</v>
      </c>
      <c r="F20" s="223">
        <f>(G20+300)</f>
        <v>87700</v>
      </c>
      <c r="G20" s="223">
        <v>87400</v>
      </c>
      <c r="H20" s="352">
        <v>19</v>
      </c>
      <c r="I20" s="354"/>
    </row>
    <row r="21" ht="42" customHeight="1" hidden="1">
      <c r="A21" t="s" s="203">
        <v>476</v>
      </c>
      <c r="B21" t="s" s="83">
        <v>67</v>
      </c>
      <c r="C21" s="223">
        <f>(D21+1000)</f>
        <v>89500</v>
      </c>
      <c r="D21" s="223">
        <f>(E21+500)</f>
        <v>88500</v>
      </c>
      <c r="E21" s="223">
        <f>(F21+300)</f>
        <v>88000</v>
      </c>
      <c r="F21" s="223">
        <f>(G21+300)</f>
        <v>87700</v>
      </c>
      <c r="G21" s="223">
        <v>87400</v>
      </c>
      <c r="H21" t="s" s="355">
        <v>477</v>
      </c>
      <c r="I21" s="354"/>
    </row>
    <row r="22" ht="42" customHeight="1" hidden="1">
      <c r="A22" t="s" s="203">
        <v>478</v>
      </c>
      <c r="B22" t="s" s="83">
        <v>67</v>
      </c>
      <c r="C22" s="223">
        <f>(D22+1000)</f>
        <v>89500</v>
      </c>
      <c r="D22" s="223">
        <f>(E22+500)</f>
        <v>88500</v>
      </c>
      <c r="E22" s="223">
        <f>(F22+300)</f>
        <v>88000</v>
      </c>
      <c r="F22" s="223">
        <f>(G22+300)</f>
        <v>87700</v>
      </c>
      <c r="G22" s="223">
        <v>87400</v>
      </c>
      <c r="H22" t="s" s="355">
        <v>479</v>
      </c>
      <c r="I22" s="354"/>
    </row>
    <row r="23" ht="42" customHeight="1" hidden="1">
      <c r="A23" t="s" s="203">
        <v>480</v>
      </c>
      <c r="B23" t="s" s="83">
        <v>282</v>
      </c>
      <c r="C23" s="223">
        <f>(D23+1000)</f>
        <v>89500</v>
      </c>
      <c r="D23" s="223">
        <f>(E23+500)</f>
        <v>88500</v>
      </c>
      <c r="E23" s="223">
        <f>(F23+300)</f>
        <v>88000</v>
      </c>
      <c r="F23" s="223">
        <f>(G23+300)</f>
        <v>87700</v>
      </c>
      <c r="G23" s="223">
        <v>87400</v>
      </c>
      <c r="H23" s="352">
        <v>6.5</v>
      </c>
      <c r="I23" s="354"/>
    </row>
    <row r="24" ht="42" customHeight="1">
      <c r="A24" t="s" s="203">
        <v>481</v>
      </c>
      <c r="B24" t="s" s="83">
        <v>67</v>
      </c>
      <c r="C24" s="223">
        <f>(D24+1000)</f>
        <v>89500</v>
      </c>
      <c r="D24" s="223">
        <f>(E24+500)</f>
        <v>88500</v>
      </c>
      <c r="E24" s="223">
        <f>(F24+300)</f>
        <v>88000</v>
      </c>
      <c r="F24" s="223">
        <f>(G24+300)</f>
        <v>87700</v>
      </c>
      <c r="G24" s="223">
        <v>87400</v>
      </c>
      <c r="H24" s="352">
        <v>9.699999999999999</v>
      </c>
      <c r="I24" s="354"/>
    </row>
    <row r="25" ht="42" customHeight="1" hidden="1">
      <c r="A25" t="s" s="203">
        <v>482</v>
      </c>
      <c r="B25" t="s" s="83">
        <v>67</v>
      </c>
      <c r="C25" s="223">
        <f>(D25+1000)</f>
        <v>89500</v>
      </c>
      <c r="D25" s="223">
        <f>(E25+500)</f>
        <v>88500</v>
      </c>
      <c r="E25" s="223">
        <f>(F25+300)</f>
        <v>88000</v>
      </c>
      <c r="F25" s="223">
        <f>(G25+300)</f>
        <v>87700</v>
      </c>
      <c r="G25" s="223">
        <v>87400</v>
      </c>
      <c r="H25" t="s" s="355">
        <v>479</v>
      </c>
      <c r="I25" s="354"/>
    </row>
    <row r="26" ht="42" customHeight="1" hidden="1">
      <c r="A26" t="s" s="203">
        <v>483</v>
      </c>
      <c r="B26" t="s" s="83">
        <v>67</v>
      </c>
      <c r="C26" s="223">
        <f>(D26+1000)</f>
        <v>89500</v>
      </c>
      <c r="D26" s="223">
        <f>(E26+500)</f>
        <v>88500</v>
      </c>
      <c r="E26" s="223">
        <f>(F26+300)</f>
        <v>88000</v>
      </c>
      <c r="F26" s="223">
        <f>(G26+300)</f>
        <v>87700</v>
      </c>
      <c r="G26" s="223">
        <v>87400</v>
      </c>
      <c r="H26" s="352">
        <v>24</v>
      </c>
      <c r="I26" s="354"/>
    </row>
    <row r="27" ht="42" customHeight="1" hidden="1">
      <c r="A27" t="s" s="203">
        <v>484</v>
      </c>
      <c r="B27" t="s" s="83">
        <v>67</v>
      </c>
      <c r="C27" s="223">
        <f>(D27+1000)</f>
        <v>89500</v>
      </c>
      <c r="D27" s="223">
        <f>(E27+500)</f>
        <v>88500</v>
      </c>
      <c r="E27" s="223">
        <f>(F27+300)</f>
        <v>88000</v>
      </c>
      <c r="F27" s="223">
        <f>(G27+300)</f>
        <v>87700</v>
      </c>
      <c r="G27" s="223">
        <v>87400</v>
      </c>
      <c r="H27" s="352">
        <v>30</v>
      </c>
      <c r="I27" s="354"/>
    </row>
    <row r="28" ht="42" customHeight="1">
      <c r="A28" t="s" s="203">
        <v>485</v>
      </c>
      <c r="B28" t="s" s="83">
        <v>67</v>
      </c>
      <c r="C28" s="223">
        <f>(D28+1000)</f>
        <v>89500</v>
      </c>
      <c r="D28" s="223">
        <f>(E28+500)</f>
        <v>88500</v>
      </c>
      <c r="E28" s="223">
        <f>(F28+300)</f>
        <v>88000</v>
      </c>
      <c r="F28" s="223">
        <f>(G28+300)</f>
        <v>87700</v>
      </c>
      <c r="G28" s="223">
        <v>87400</v>
      </c>
      <c r="H28" s="352">
        <v>12.4</v>
      </c>
      <c r="I28" s="354"/>
    </row>
    <row r="29" ht="42" customHeight="1">
      <c r="A29" t="s" s="203">
        <v>486</v>
      </c>
      <c r="B29" t="s" s="83">
        <v>67</v>
      </c>
      <c r="C29" s="223">
        <f>(D29+1000)</f>
        <v>89500</v>
      </c>
      <c r="D29" s="223">
        <f>(E29+500)</f>
        <v>88500</v>
      </c>
      <c r="E29" s="223">
        <f>(F29+300)</f>
        <v>88000</v>
      </c>
      <c r="F29" s="223">
        <f>(G29+300)</f>
        <v>87700</v>
      </c>
      <c r="G29" s="223">
        <v>87400</v>
      </c>
      <c r="H29" s="352">
        <v>15.4</v>
      </c>
      <c r="I29" s="354"/>
    </row>
    <row r="30" ht="42" customHeight="1">
      <c r="A30" t="s" s="203">
        <v>487</v>
      </c>
      <c r="B30" t="s" s="83">
        <v>67</v>
      </c>
      <c r="C30" s="223">
        <f>(D30+1000)</f>
        <v>89500</v>
      </c>
      <c r="D30" s="223">
        <f>(E30+500)</f>
        <v>88500</v>
      </c>
      <c r="E30" s="223">
        <f>(F30+300)</f>
        <v>88000</v>
      </c>
      <c r="F30" s="223">
        <f>(G30+300)</f>
        <v>87700</v>
      </c>
      <c r="G30" s="223">
        <v>87400</v>
      </c>
      <c r="H30" s="352">
        <v>18</v>
      </c>
      <c r="I30" s="354"/>
    </row>
    <row r="31" ht="42" customHeight="1">
      <c r="A31" t="s" s="203">
        <v>488</v>
      </c>
      <c r="B31" t="s" s="83">
        <v>67</v>
      </c>
      <c r="C31" s="223">
        <f>(D31+1000)</f>
        <v>89500</v>
      </c>
      <c r="D31" s="223">
        <f>(E31+500)</f>
        <v>88500</v>
      </c>
      <c r="E31" s="223">
        <f>(F31+300)</f>
        <v>88000</v>
      </c>
      <c r="F31" s="223">
        <f>(G31+300)</f>
        <v>87700</v>
      </c>
      <c r="G31" s="223">
        <v>87400</v>
      </c>
      <c r="H31" s="352">
        <v>24</v>
      </c>
      <c r="I31" s="354"/>
    </row>
    <row r="32" ht="42" customHeight="1">
      <c r="A32" t="s" s="203">
        <v>489</v>
      </c>
      <c r="B32" t="s" s="83">
        <v>67</v>
      </c>
      <c r="C32" s="223">
        <f>(D32+1000)</f>
        <v>89500</v>
      </c>
      <c r="D32" s="223">
        <f>(E32+500)</f>
        <v>88500</v>
      </c>
      <c r="E32" s="223">
        <f>(F32+300)</f>
        <v>88000</v>
      </c>
      <c r="F32" s="223">
        <f>(G32+300)</f>
        <v>87700</v>
      </c>
      <c r="G32" s="223">
        <v>87400</v>
      </c>
      <c r="H32" s="352">
        <v>29.2</v>
      </c>
      <c r="I32" s="354"/>
    </row>
    <row r="33" ht="42" customHeight="1" hidden="1">
      <c r="A33" t="s" s="203">
        <v>490</v>
      </c>
      <c r="B33" t="s" s="83">
        <v>67</v>
      </c>
      <c r="C33" s="223">
        <f>(D33+1000)</f>
        <v>89500</v>
      </c>
      <c r="D33" s="223">
        <f>(E33+500)</f>
        <v>88500</v>
      </c>
      <c r="E33" s="223">
        <f>(F33+300)</f>
        <v>88000</v>
      </c>
      <c r="F33" s="223">
        <f>(G33+300)</f>
        <v>87700</v>
      </c>
      <c r="G33" s="223">
        <v>87400</v>
      </c>
      <c r="H33" s="352">
        <v>28.1</v>
      </c>
      <c r="I33" s="354"/>
    </row>
    <row r="34" ht="42" customHeight="1">
      <c r="A34" t="s" s="203">
        <v>491</v>
      </c>
      <c r="B34" t="s" s="83">
        <v>67</v>
      </c>
      <c r="C34" s="223">
        <f>(D34+1000)</f>
        <v>89500</v>
      </c>
      <c r="D34" s="223">
        <f>(E34+500)</f>
        <v>88500</v>
      </c>
      <c r="E34" s="223">
        <f>(F34+300)</f>
        <v>88000</v>
      </c>
      <c r="F34" s="223">
        <f>(G34+300)</f>
        <v>87700</v>
      </c>
      <c r="G34" s="223">
        <v>87400</v>
      </c>
      <c r="H34" s="352">
        <v>34.5</v>
      </c>
      <c r="I34" s="354"/>
    </row>
    <row r="35" ht="42" customHeight="1" hidden="1">
      <c r="A35" t="s" s="203">
        <v>492</v>
      </c>
      <c r="B35" t="s" s="83">
        <v>67</v>
      </c>
      <c r="C35" s="223">
        <f>(D35+1000)</f>
        <v>89500</v>
      </c>
      <c r="D35" s="223">
        <f>(E35+500)</f>
        <v>88500</v>
      </c>
      <c r="E35" s="223">
        <f>(F35+300)</f>
        <v>88000</v>
      </c>
      <c r="F35" s="223">
        <f>(G35+300)</f>
        <v>87700</v>
      </c>
      <c r="G35" s="223">
        <v>87400</v>
      </c>
      <c r="H35" s="352">
        <v>39.2</v>
      </c>
      <c r="I35" s="354"/>
    </row>
    <row r="36" ht="42" customHeight="1">
      <c r="A36" t="s" s="203">
        <v>493</v>
      </c>
      <c r="B36" t="s" s="83">
        <v>67</v>
      </c>
      <c r="C36" s="223">
        <f>(D36+1000)</f>
        <v>89500</v>
      </c>
      <c r="D36" s="223">
        <f>(E36+500)</f>
        <v>88500</v>
      </c>
      <c r="E36" s="223">
        <f>(F36+300)</f>
        <v>88000</v>
      </c>
      <c r="F36" s="223">
        <f>(G36+300)</f>
        <v>87700</v>
      </c>
      <c r="G36" s="223">
        <v>87400</v>
      </c>
      <c r="H36" s="352">
        <v>60</v>
      </c>
      <c r="I36" s="354"/>
    </row>
    <row r="37" ht="42" customHeight="1">
      <c r="A37" t="s" s="203">
        <v>494</v>
      </c>
      <c r="B37" t="s" s="83">
        <v>67</v>
      </c>
      <c r="C37" s="223">
        <f>(D37+1000)</f>
        <v>89500</v>
      </c>
      <c r="D37" s="223">
        <f>(E37+500)</f>
        <v>88500</v>
      </c>
      <c r="E37" s="223">
        <f>(F37+300)</f>
        <v>88000</v>
      </c>
      <c r="F37" s="223">
        <f>(G37+300)</f>
        <v>87700</v>
      </c>
      <c r="G37" s="223">
        <v>87400</v>
      </c>
      <c r="H37" s="352">
        <v>93.5</v>
      </c>
      <c r="I37" s="354"/>
    </row>
    <row r="38" ht="42" customHeight="1">
      <c r="A38" t="s" s="203">
        <v>495</v>
      </c>
      <c r="B38" t="s" s="83">
        <v>67</v>
      </c>
      <c r="C38" s="223">
        <f>(D38+1000)</f>
        <v>89500</v>
      </c>
      <c r="D38" s="223">
        <f>(E38+500)</f>
        <v>88500</v>
      </c>
      <c r="E38" s="223">
        <f>(F38+300)</f>
        <v>88000</v>
      </c>
      <c r="F38" s="223">
        <f>(G38+300)</f>
        <v>87700</v>
      </c>
      <c r="G38" s="223">
        <v>87400</v>
      </c>
      <c r="H38" s="352">
        <v>134</v>
      </c>
      <c r="I38" s="354"/>
    </row>
    <row r="39" ht="42" customHeight="1">
      <c r="A39" t="s" s="203">
        <v>495</v>
      </c>
      <c r="B39" t="s" s="83">
        <v>496</v>
      </c>
      <c r="C39" s="223">
        <f>(D39+1000)</f>
        <v>89500</v>
      </c>
      <c r="D39" s="223">
        <f>(E39+500)</f>
        <v>88500</v>
      </c>
      <c r="E39" s="223">
        <f>(F39+300)</f>
        <v>88000</v>
      </c>
      <c r="F39" s="223">
        <f>(G39+300)</f>
        <v>87700</v>
      </c>
      <c r="G39" s="223">
        <v>87400</v>
      </c>
      <c r="H39" s="352">
        <v>138</v>
      </c>
      <c r="I39" s="354"/>
    </row>
    <row r="40" ht="42" customHeight="1">
      <c r="A40" t="s" s="203">
        <v>497</v>
      </c>
      <c r="B40" t="s" s="83">
        <v>67</v>
      </c>
      <c r="C40" s="223">
        <f>(D40+1000)</f>
        <v>94500</v>
      </c>
      <c r="D40" s="223">
        <f>(E40+500)</f>
        <v>93500</v>
      </c>
      <c r="E40" s="223">
        <f>(F40+300)</f>
        <v>93000</v>
      </c>
      <c r="F40" s="223">
        <f>(G40+300)</f>
        <v>92700</v>
      </c>
      <c r="G40" s="223">
        <v>92400</v>
      </c>
      <c r="H40" s="352">
        <v>183.5</v>
      </c>
      <c r="I40" s="354"/>
    </row>
    <row r="41" ht="42" customHeight="1">
      <c r="A41" t="s" s="203">
        <v>498</v>
      </c>
      <c r="B41" t="s" s="83">
        <v>67</v>
      </c>
      <c r="C41" s="223">
        <f>(D41+1000)</f>
        <v>94500</v>
      </c>
      <c r="D41" s="223">
        <f>(E41+500)</f>
        <v>93500</v>
      </c>
      <c r="E41" s="223">
        <f>(F41+300)</f>
        <v>93000</v>
      </c>
      <c r="F41" s="223">
        <f>(G41+300)</f>
        <v>92700</v>
      </c>
      <c r="G41" s="223">
        <v>92400</v>
      </c>
      <c r="H41" s="352">
        <v>237</v>
      </c>
      <c r="I41" s="354"/>
    </row>
    <row r="42" ht="42" customHeight="1">
      <c r="A42" t="s" s="203">
        <v>499</v>
      </c>
      <c r="B42" t="s" s="83">
        <v>67</v>
      </c>
      <c r="C42" s="223">
        <f>(D42+1000)</f>
        <v>94500</v>
      </c>
      <c r="D42" s="223">
        <f>(E42+500)</f>
        <v>93500</v>
      </c>
      <c r="E42" s="223">
        <f>(F42+300)</f>
        <v>93000</v>
      </c>
      <c r="F42" s="223">
        <f>(G42+300)</f>
        <v>92700</v>
      </c>
      <c r="G42" s="223">
        <v>92400</v>
      </c>
      <c r="H42" s="352">
        <v>300</v>
      </c>
      <c r="I42" s="354"/>
    </row>
    <row r="43" ht="12.75" customHeight="1" hidden="1">
      <c r="A43" t="s" s="203">
        <v>490</v>
      </c>
      <c r="B43" t="s" s="83">
        <v>67</v>
      </c>
      <c r="C43" s="223">
        <f>(D43+1000)</f>
        <v>94500</v>
      </c>
      <c r="D43" s="223">
        <f>(E43+500)</f>
        <v>93500</v>
      </c>
      <c r="E43" s="223">
        <f>(F43+300)</f>
        <v>93000</v>
      </c>
      <c r="F43" s="223">
        <f>(G43+300)</f>
        <v>92700</v>
      </c>
      <c r="G43" s="223">
        <v>92400</v>
      </c>
      <c r="H43" s="352">
        <v>28</v>
      </c>
      <c r="I43" s="354"/>
    </row>
    <row r="44" ht="12.75" customHeight="1" hidden="1">
      <c r="A44" t="s" s="203">
        <v>500</v>
      </c>
      <c r="B44" t="s" s="83">
        <v>67</v>
      </c>
      <c r="C44" s="223">
        <f>(D44+1000)</f>
        <v>94500</v>
      </c>
      <c r="D44" s="223">
        <f>(E44+500)</f>
        <v>93500</v>
      </c>
      <c r="E44" s="223">
        <f>(F44+300)</f>
        <v>93000</v>
      </c>
      <c r="F44" s="223">
        <f>(G44+300)</f>
        <v>92700</v>
      </c>
      <c r="G44" s="223">
        <v>92400</v>
      </c>
      <c r="H44" t="s" s="355">
        <v>501</v>
      </c>
      <c r="I44" s="354"/>
    </row>
    <row r="45" ht="12.75" customHeight="1" hidden="1">
      <c r="A45" t="s" s="203">
        <v>491</v>
      </c>
      <c r="B45" t="s" s="83">
        <v>67</v>
      </c>
      <c r="C45" s="223">
        <f>(D45+1000)</f>
        <v>94500</v>
      </c>
      <c r="D45" s="223">
        <f>(E45+500)</f>
        <v>93500</v>
      </c>
      <c r="E45" s="223">
        <f>(F45+300)</f>
        <v>93000</v>
      </c>
      <c r="F45" s="223">
        <f>(G45+300)</f>
        <v>92700</v>
      </c>
      <c r="G45" s="223">
        <v>92400</v>
      </c>
      <c r="H45" s="352">
        <v>34</v>
      </c>
      <c r="I45" s="354"/>
    </row>
    <row r="46" ht="42" customHeight="1">
      <c r="A46" t="s" s="203">
        <v>502</v>
      </c>
      <c r="B46" t="s" s="83">
        <v>67</v>
      </c>
      <c r="C46" s="223">
        <f>(D46+1000)</f>
        <v>94500</v>
      </c>
      <c r="D46" s="223">
        <f>(E46+500)</f>
        <v>93500</v>
      </c>
      <c r="E46" s="223">
        <f>(F46+300)</f>
        <v>93000</v>
      </c>
      <c r="F46" s="223">
        <f>(G46+300)</f>
        <v>92700</v>
      </c>
      <c r="G46" s="223">
        <v>92400</v>
      </c>
      <c r="H46" s="352">
        <v>372.5</v>
      </c>
      <c r="I46" s="354"/>
    </row>
    <row r="47" ht="12.75" customHeight="1">
      <c r="A47" s="356"/>
      <c r="B47" s="357"/>
      <c r="C47" s="356"/>
      <c r="D47" s="356"/>
      <c r="E47" s="356"/>
      <c r="F47" s="356"/>
      <c r="G47" s="356"/>
      <c r="H47" s="356"/>
      <c r="I47" s="341"/>
    </row>
    <row r="48" ht="12.75" customHeight="1">
      <c r="A48" s="341"/>
      <c r="B48" s="358"/>
      <c r="C48" s="341"/>
      <c r="D48" s="341"/>
      <c r="E48" s="341"/>
      <c r="F48" s="341"/>
      <c r="G48" s="341"/>
      <c r="H48" s="341"/>
      <c r="I48" s="341"/>
    </row>
    <row r="49" ht="12.75" customHeight="1">
      <c r="A49" s="341"/>
      <c r="B49" s="358"/>
      <c r="C49" s="341"/>
      <c r="D49" s="341"/>
      <c r="E49" s="341"/>
      <c r="F49" s="341"/>
      <c r="G49" s="341"/>
      <c r="H49" s="341"/>
      <c r="I49" s="341"/>
    </row>
  </sheetData>
  <mergeCells count="4">
    <mergeCell ref="A6:H6"/>
    <mergeCell ref="A2:H2"/>
    <mergeCell ref="A3:H3"/>
    <mergeCell ref="A4:H4"/>
  </mergeCells>
  <pageMargins left="0.7" right="0.7" top="0.75" bottom="0.75" header="0" footer="0"/>
  <pageSetup firstPageNumber="1" fitToHeight="1" fitToWidth="1" scale="100" useFirstPageNumber="0" orientation="portrait" pageOrder="downThenOver"/>
  <headerFooter>
    <oddHeader>&amp;C&amp;"Calibri,Regular"&amp;8&amp;K000000Арм_А1_ Круги</oddHeader>
    <oddFooter>&amp;C&amp;"Calibri,Regular"&amp;8&amp;K000000Страница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